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F415E827-1667-42A6-B8D5-12B19FD80E37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12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2" l="1"/>
  <c r="U3" i="12"/>
  <c r="U4" i="12"/>
  <c r="U5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54" i="12"/>
  <c r="U55" i="12"/>
  <c r="U56" i="12"/>
  <c r="U57" i="12"/>
  <c r="U58" i="12"/>
  <c r="U59" i="12"/>
  <c r="U60" i="12"/>
  <c r="U61" i="12"/>
  <c r="U62" i="12"/>
  <c r="U63" i="12"/>
  <c r="U64" i="12"/>
  <c r="U65" i="12"/>
  <c r="U66" i="12"/>
  <c r="U67" i="12"/>
  <c r="U68" i="12"/>
  <c r="U69" i="12"/>
  <c r="U70" i="12"/>
  <c r="U71" i="12"/>
  <c r="U72" i="12"/>
  <c r="U73" i="12"/>
  <c r="U74" i="12"/>
  <c r="U75" i="12"/>
  <c r="U76" i="12"/>
  <c r="U77" i="12"/>
  <c r="U78" i="12"/>
  <c r="U79" i="12"/>
  <c r="U80" i="12"/>
  <c r="U81" i="12"/>
  <c r="U82" i="12"/>
  <c r="U83" i="12"/>
  <c r="U84" i="12"/>
  <c r="U85" i="12"/>
  <c r="U86" i="12"/>
  <c r="U87" i="12"/>
  <c r="U88" i="12"/>
  <c r="U89" i="12"/>
  <c r="U90" i="12"/>
  <c r="U91" i="12"/>
  <c r="U92" i="12"/>
  <c r="U93" i="12"/>
  <c r="U94" i="12"/>
  <c r="U95" i="12"/>
  <c r="U96" i="12"/>
  <c r="U97" i="12"/>
  <c r="J2" i="12" l="1"/>
  <c r="J3" i="12"/>
  <c r="J4" i="12"/>
  <c r="J5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4" i="12"/>
  <c r="J35" i="12"/>
  <c r="J36" i="12"/>
  <c r="J37" i="12"/>
  <c r="J38" i="12"/>
  <c r="J39" i="12"/>
  <c r="J40" i="12"/>
  <c r="J41" i="12"/>
  <c r="J42" i="12"/>
  <c r="J43" i="12"/>
  <c r="J44" i="12"/>
  <c r="J45" i="12"/>
  <c r="J46" i="12"/>
  <c r="J47" i="12"/>
  <c r="J48" i="12"/>
  <c r="J49" i="12"/>
  <c r="J50" i="12"/>
  <c r="J51" i="12"/>
  <c r="J52" i="12"/>
  <c r="J53" i="12"/>
  <c r="J54" i="12"/>
  <c r="J55" i="12"/>
  <c r="J56" i="12"/>
  <c r="J57" i="12"/>
  <c r="J58" i="12"/>
  <c r="J59" i="12"/>
  <c r="J60" i="12"/>
  <c r="J61" i="12"/>
  <c r="J62" i="12"/>
  <c r="J63" i="12"/>
  <c r="J64" i="12"/>
  <c r="J65" i="12"/>
  <c r="J66" i="12"/>
  <c r="J67" i="12"/>
  <c r="J68" i="12"/>
  <c r="J69" i="12"/>
  <c r="J70" i="12"/>
  <c r="J71" i="12"/>
  <c r="J72" i="12"/>
  <c r="J73" i="12"/>
  <c r="J74" i="12"/>
  <c r="J75" i="12"/>
  <c r="J76" i="12"/>
  <c r="J77" i="12"/>
  <c r="J78" i="12"/>
  <c r="J79" i="12"/>
  <c r="J80" i="12"/>
  <c r="J81" i="12"/>
  <c r="J82" i="12"/>
  <c r="J83" i="12"/>
  <c r="J84" i="12"/>
  <c r="J85" i="12"/>
  <c r="J86" i="12"/>
  <c r="J87" i="12"/>
  <c r="J88" i="12"/>
  <c r="J89" i="12"/>
  <c r="J90" i="12"/>
  <c r="J91" i="12"/>
  <c r="J92" i="12"/>
  <c r="J93" i="12"/>
  <c r="J94" i="12"/>
  <c r="J95" i="12"/>
  <c r="J96" i="12"/>
  <c r="J97" i="12"/>
  <c r="W2" i="12" l="1"/>
  <c r="W3" i="12"/>
  <c r="W4" i="12"/>
  <c r="W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23" i="12"/>
  <c r="W24" i="12"/>
  <c r="W25" i="12"/>
  <c r="W26" i="12"/>
  <c r="W27" i="12"/>
  <c r="W28" i="12"/>
  <c r="W29" i="12"/>
  <c r="W30" i="12"/>
  <c r="W31" i="12"/>
  <c r="W32" i="12"/>
  <c r="W33" i="12"/>
  <c r="W34" i="12"/>
  <c r="W35" i="12"/>
  <c r="W36" i="12"/>
  <c r="W37" i="12"/>
  <c r="W38" i="12"/>
  <c r="W39" i="12"/>
  <c r="W40" i="12"/>
  <c r="W41" i="12"/>
  <c r="W42" i="12"/>
  <c r="W43" i="12"/>
  <c r="W44" i="12"/>
  <c r="W45" i="12"/>
  <c r="W46" i="12"/>
  <c r="W47" i="12"/>
  <c r="W48" i="12"/>
  <c r="W49" i="12"/>
  <c r="W50" i="12"/>
  <c r="W51" i="12"/>
  <c r="W52" i="12"/>
  <c r="W53" i="12"/>
  <c r="W54" i="12"/>
  <c r="W55" i="12"/>
  <c r="W56" i="12"/>
  <c r="W57" i="12"/>
  <c r="W58" i="12"/>
  <c r="W59" i="12"/>
  <c r="W60" i="12"/>
  <c r="W61" i="12"/>
  <c r="W62" i="12"/>
  <c r="W63" i="12"/>
  <c r="W64" i="12"/>
  <c r="W65" i="12"/>
  <c r="W66" i="12"/>
  <c r="W67" i="12"/>
  <c r="W68" i="12"/>
  <c r="W69" i="12"/>
  <c r="W70" i="12"/>
  <c r="W71" i="12"/>
  <c r="W72" i="12"/>
  <c r="W73" i="12"/>
  <c r="W74" i="12"/>
  <c r="W75" i="12"/>
  <c r="W76" i="12"/>
  <c r="W77" i="12"/>
  <c r="W78" i="12"/>
  <c r="W79" i="12"/>
  <c r="W80" i="12"/>
  <c r="W81" i="12"/>
  <c r="W82" i="12"/>
  <c r="W83" i="12"/>
  <c r="W84" i="12"/>
  <c r="W85" i="12"/>
  <c r="W86" i="12"/>
  <c r="W87" i="12"/>
  <c r="W88" i="12"/>
  <c r="W89" i="12"/>
  <c r="W90" i="12"/>
  <c r="W91" i="12"/>
  <c r="W92" i="12"/>
  <c r="W93" i="12"/>
  <c r="W94" i="12"/>
  <c r="W95" i="12"/>
  <c r="W96" i="12"/>
  <c r="W97" i="12"/>
  <c r="R82" i="12"/>
  <c r="R90" i="12"/>
  <c r="R42" i="12"/>
  <c r="R50" i="12"/>
  <c r="R58" i="12"/>
  <c r="R66" i="12"/>
  <c r="R27" i="12"/>
  <c r="R35" i="12"/>
  <c r="R21" i="12"/>
  <c r="R5" i="12"/>
  <c r="R14" i="12"/>
  <c r="L68" i="12"/>
  <c r="R68" i="12" s="1"/>
  <c r="L30" i="12"/>
  <c r="R30" i="12" s="1"/>
  <c r="L40" i="12"/>
  <c r="R40" i="12" s="1"/>
  <c r="L96" i="12"/>
  <c r="R96" i="12" s="1"/>
  <c r="L31" i="12"/>
  <c r="R31" i="12" s="1"/>
  <c r="L2" i="12"/>
  <c r="R2" i="12" s="1"/>
  <c r="L21" i="12"/>
  <c r="L3" i="12"/>
  <c r="R3" i="12" s="1"/>
  <c r="L77" i="12"/>
  <c r="R77" i="12" s="1"/>
  <c r="L58" i="12"/>
  <c r="L86" i="12"/>
  <c r="R86" i="12" s="1"/>
  <c r="L32" i="12"/>
  <c r="R32" i="12" s="1"/>
  <c r="L33" i="12"/>
  <c r="R33" i="12" s="1"/>
  <c r="L49" i="12"/>
  <c r="R49" i="12" s="1"/>
  <c r="L41" i="12"/>
  <c r="R41" i="12" s="1"/>
  <c r="L22" i="12"/>
  <c r="R22" i="12" s="1"/>
  <c r="L12" i="12"/>
  <c r="R12" i="12" s="1"/>
  <c r="L4" i="12"/>
  <c r="R4" i="12" s="1"/>
  <c r="L59" i="12"/>
  <c r="R59" i="12" s="1"/>
  <c r="L69" i="12"/>
  <c r="R69" i="12" s="1"/>
  <c r="L50" i="12"/>
  <c r="L42" i="12"/>
  <c r="L87" i="12"/>
  <c r="R87" i="12" s="1"/>
  <c r="L60" i="12"/>
  <c r="R60" i="12" s="1"/>
  <c r="L43" i="12"/>
  <c r="R43" i="12" s="1"/>
  <c r="L23" i="12"/>
  <c r="R23" i="12" s="1"/>
  <c r="L13" i="12"/>
  <c r="R13" i="12" s="1"/>
  <c r="L78" i="12"/>
  <c r="R78" i="12" s="1"/>
  <c r="L34" i="12"/>
  <c r="R34" i="12" s="1"/>
  <c r="L14" i="12"/>
  <c r="L61" i="12"/>
  <c r="R61" i="12" s="1"/>
  <c r="L15" i="12"/>
  <c r="R15" i="12" s="1"/>
  <c r="L51" i="12"/>
  <c r="R51" i="12" s="1"/>
  <c r="L62" i="12"/>
  <c r="R62" i="12" s="1"/>
  <c r="L79" i="12"/>
  <c r="R79" i="12" s="1"/>
  <c r="L16" i="12"/>
  <c r="R16" i="12" s="1"/>
  <c r="L63" i="12"/>
  <c r="R63" i="12" s="1"/>
  <c r="L35" i="12"/>
  <c r="L44" i="12"/>
  <c r="R44" i="12" s="1"/>
  <c r="L45" i="12"/>
  <c r="R45" i="12" s="1"/>
  <c r="L70" i="12"/>
  <c r="R70" i="12" s="1"/>
  <c r="L80" i="12"/>
  <c r="R80" i="12" s="1"/>
  <c r="L88" i="12"/>
  <c r="R88" i="12" s="1"/>
  <c r="L24" i="12"/>
  <c r="R24" i="12" s="1"/>
  <c r="L25" i="12"/>
  <c r="R25" i="12" s="1"/>
  <c r="L89" i="12"/>
  <c r="R89" i="12" s="1"/>
  <c r="L17" i="12"/>
  <c r="R17" i="12" s="1"/>
  <c r="L36" i="12"/>
  <c r="R36" i="12" s="1"/>
  <c r="L71" i="12"/>
  <c r="R71" i="12" s="1"/>
  <c r="L72" i="12"/>
  <c r="R72" i="12" s="1"/>
  <c r="L5" i="12"/>
  <c r="L81" i="12"/>
  <c r="R81" i="12" s="1"/>
  <c r="L82" i="12"/>
  <c r="L52" i="12"/>
  <c r="R52" i="12" s="1"/>
  <c r="L83" i="12"/>
  <c r="R83" i="12" s="1"/>
  <c r="L53" i="12"/>
  <c r="R53" i="12" s="1"/>
  <c r="L54" i="12"/>
  <c r="R54" i="12" s="1"/>
  <c r="L37" i="12"/>
  <c r="R37" i="12" s="1"/>
  <c r="L90" i="12"/>
  <c r="L46" i="12"/>
  <c r="R46" i="12" s="1"/>
  <c r="L91" i="12"/>
  <c r="R91" i="12" s="1"/>
  <c r="L64" i="12"/>
  <c r="R64" i="12" s="1"/>
  <c r="L65" i="12"/>
  <c r="R65" i="12" s="1"/>
  <c r="L18" i="12"/>
  <c r="R18" i="12" s="1"/>
  <c r="L6" i="12"/>
  <c r="R6" i="12" s="1"/>
  <c r="L55" i="12"/>
  <c r="R55" i="12" s="1"/>
  <c r="L56" i="12"/>
  <c r="R56" i="12" s="1"/>
  <c r="L92" i="12"/>
  <c r="R92" i="12" s="1"/>
  <c r="L26" i="12"/>
  <c r="R26" i="12" s="1"/>
  <c r="L97" i="12"/>
  <c r="R97" i="12" s="1"/>
  <c r="L66" i="12"/>
  <c r="L93" i="12"/>
  <c r="R93" i="12" s="1"/>
  <c r="L47" i="12"/>
  <c r="R47" i="12" s="1"/>
  <c r="L7" i="12"/>
  <c r="R7" i="12" s="1"/>
  <c r="L84" i="12"/>
  <c r="R84" i="12" s="1"/>
  <c r="L73" i="12"/>
  <c r="R73" i="12" s="1"/>
  <c r="L27" i="12"/>
  <c r="L8" i="12"/>
  <c r="R8" i="12" s="1"/>
  <c r="L94" i="12"/>
  <c r="R94" i="12" s="1"/>
  <c r="L9" i="12"/>
  <c r="R9" i="12" s="1"/>
  <c r="L74" i="12"/>
  <c r="R74" i="12" s="1"/>
  <c r="L19" i="12"/>
  <c r="R19" i="12" s="1"/>
  <c r="L57" i="12"/>
  <c r="R57" i="12" s="1"/>
  <c r="L48" i="12"/>
  <c r="R48" i="12" s="1"/>
  <c r="L10" i="12"/>
  <c r="R10" i="12" s="1"/>
  <c r="L20" i="12"/>
  <c r="R20" i="12" s="1"/>
  <c r="L28" i="12"/>
  <c r="R28" i="12" s="1"/>
  <c r="L85" i="12"/>
  <c r="R85" i="12" s="1"/>
  <c r="L67" i="12"/>
  <c r="R67" i="12" s="1"/>
  <c r="L38" i="12"/>
  <c r="R38" i="12" s="1"/>
  <c r="L29" i="12"/>
  <c r="R29" i="12" s="1"/>
  <c r="L95" i="12"/>
  <c r="R95" i="12" s="1"/>
  <c r="L75" i="12"/>
  <c r="R75" i="12" s="1"/>
  <c r="L76" i="12"/>
  <c r="R76" i="12" s="1"/>
  <c r="L39" i="12"/>
  <c r="R39" i="12" s="1"/>
  <c r="L11" i="12"/>
  <c r="R11" i="12" s="1"/>
  <c r="Z4" i="12" l="1"/>
  <c r="Z2" i="12"/>
  <c r="Z3" i="12"/>
</calcChain>
</file>

<file path=xl/sharedStrings.xml><?xml version="1.0" encoding="utf-8"?>
<sst xmlns="http://schemas.openxmlformats.org/spreadsheetml/2006/main" count="860" uniqueCount="362">
  <si>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</si>
  <si>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</si>
  <si>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</si>
  <si>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</si>
  <si>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</si>
  <si>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</si>
  <si>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</si>
  <si>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</si>
  <si>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</si>
  <si>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</si>
  <si>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</si>
  <si>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</si>
  <si>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</si>
  <si>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</si>
  <si>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</si>
  <si>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</si>
  <si>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</si>
  <si>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</si>
  <si>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</si>
  <si>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</si>
  <si>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</si>
  <si>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</si>
  <si>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</si>
  <si>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</si>
  <si>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</si>
  <si>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</si>
  <si>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</si>
  <si>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</si>
  <si>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</si>
  <si>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</si>
  <si>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</si>
  <si>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</si>
  <si>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</si>
  <si>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</si>
  <si>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</si>
  <si>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</si>
  <si>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</si>
  <si>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</si>
  <si>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</si>
  <si>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</si>
  <si>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</si>
  <si>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</si>
  <si>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</si>
  <si>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</si>
  <si>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</si>
  <si>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</si>
  <si>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</si>
  <si>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</si>
  <si>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</si>
  <si>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</si>
  <si>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</si>
  <si>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</si>
  <si>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</si>
  <si>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</si>
  <si>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</si>
  <si>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</si>
  <si>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</si>
  <si>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</si>
  <si>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</si>
  <si>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</si>
  <si>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</si>
  <si>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</si>
  <si>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</si>
  <si>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</si>
  <si>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</si>
  <si>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</si>
  <si>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</si>
  <si>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</si>
  <si>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</si>
  <si>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</si>
  <si>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</si>
  <si>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</si>
  <si>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</si>
  <si>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</si>
  <si>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</si>
  <si>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</si>
  <si>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</si>
  <si>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</si>
  <si>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</si>
  <si>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</si>
  <si>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</si>
  <si>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</si>
  <si>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</si>
  <si>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</si>
  <si>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</si>
  <si>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</si>
  <si>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</si>
  <si>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</si>
  <si>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</si>
  <si>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</si>
  <si>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</si>
  <si>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</si>
  <si>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</si>
  <si>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</si>
  <si>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</si>
  <si>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</si>
  <si>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</si>
  <si>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</si>
  <si>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</si>
  <si>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</si>
  <si>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</si>
  <si>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</si>
  <si>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</si>
  <si>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</si>
  <si>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</si>
  <si>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</si>
  <si>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</si>
  <si>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</si>
  <si>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</si>
  <si>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</si>
  <si>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</si>
  <si>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</si>
  <si>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</si>
  <si>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</si>
  <si>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</si>
  <si>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</si>
  <si>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</si>
  <si>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</si>
  <si>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</si>
  <si>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</si>
  <si>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</si>
  <si>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</si>
  <si>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</si>
  <si>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</si>
  <si>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</si>
  <si>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</si>
  <si>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</si>
  <si>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</si>
  <si>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</si>
  <si>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</si>
  <si>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</si>
  <si>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</si>
  <si>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</si>
  <si>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</si>
  <si>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</si>
  <si>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</si>
  <si>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</si>
  <si>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</si>
  <si>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</si>
  <si>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</si>
  <si>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</si>
  <si>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</si>
  <si>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</si>
  <si>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</si>
  <si>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</si>
  <si>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</si>
  <si>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</si>
  <si>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</si>
  <si>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</si>
  <si>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</si>
  <si>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</si>
  <si>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</si>
  <si>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</si>
  <si>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</si>
  <si>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</si>
  <si>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</si>
  <si>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</si>
  <si>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</si>
  <si>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</si>
  <si>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</si>
  <si>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</si>
  <si>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</si>
  <si>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</si>
  <si>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</si>
  <si>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</si>
  <si>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</si>
  <si>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</si>
  <si>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</si>
  <si>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</si>
  <si>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</si>
  <si>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</si>
  <si>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</si>
  <si>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</si>
  <si>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</si>
  <si>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</si>
  <si>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</si>
  <si>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</si>
  <si>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</si>
  <si>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</si>
  <si>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</si>
  <si>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</si>
  <si>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</si>
  <si>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</si>
  <si>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</si>
  <si>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</si>
  <si>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</si>
  <si>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</si>
  <si>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</si>
  <si>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</si>
  <si>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</si>
  <si>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</si>
  <si>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</si>
  <si>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</si>
  <si>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</si>
  <si>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</si>
  <si>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</si>
  <si>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</si>
  <si>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</si>
  <si>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</si>
  <si>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</si>
  <si>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</si>
  <si>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</si>
  <si>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</si>
  <si>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</si>
  <si>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</si>
  <si>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</si>
  <si>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</si>
  <si>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</si>
  <si>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</si>
  <si>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</si>
  <si>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A302</t>
  </si>
  <si>
    <t>Sylvia undata</t>
  </si>
  <si>
    <t>Fauvette pitchou</t>
  </si>
  <si>
    <t>A168</t>
  </si>
  <si>
    <t>Actitis hypoleucos</t>
  </si>
  <si>
    <t>Chevalier guignette</t>
  </si>
  <si>
    <t>A255</t>
  </si>
  <si>
    <t>Anthus campestris</t>
  </si>
  <si>
    <t>Pipit rousseline</t>
  </si>
  <si>
    <t>A024</t>
  </si>
  <si>
    <t>Ardeola ralloides</t>
  </si>
  <si>
    <t>Héron crabier, Crabier chevelu</t>
  </si>
  <si>
    <t>A021</t>
  </si>
  <si>
    <t>Botaurus stellaris</t>
  </si>
  <si>
    <t>Butor étoilé</t>
  </si>
  <si>
    <t>A215</t>
  </si>
  <si>
    <t>Bubo bubo</t>
  </si>
  <si>
    <t>Grand-duc d'Europe</t>
  </si>
  <si>
    <t>A243</t>
  </si>
  <si>
    <t>Calandrella brachydactyla</t>
  </si>
  <si>
    <t>Alouette calandrelle</t>
  </si>
  <si>
    <t>A080</t>
  </si>
  <si>
    <t>Circaetus gallicus</t>
  </si>
  <si>
    <t>Circaète Jean-le-Blanc</t>
  </si>
  <si>
    <t>A153</t>
  </si>
  <si>
    <t>Gallinago gallinago</t>
  </si>
  <si>
    <t>Bécassine des marais</t>
  </si>
  <si>
    <t>A092</t>
  </si>
  <si>
    <t>Hieraaetus pennatus</t>
  </si>
  <si>
    <t>Aigle botté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</si>
  <si>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</si>
  <si>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</si>
  <si>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</si>
  <si>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</si>
  <si>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</si>
  <si>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</si>
  <si>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</si>
  <si>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</si>
  <si>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</si>
  <si>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A074</t>
  </si>
  <si>
    <t>Milvus milvus</t>
  </si>
  <si>
    <t>Milan royal</t>
  </si>
  <si>
    <t>A058</t>
  </si>
  <si>
    <t>Netta rufina</t>
  </si>
  <si>
    <t>Nette rousse</t>
  </si>
  <si>
    <t>A023</t>
  </si>
  <si>
    <t>Nycticorax nycticorax</t>
  </si>
  <si>
    <t>Héron bihoreau, Bihoreau gris</t>
  </si>
  <si>
    <t>A155</t>
  </si>
  <si>
    <t>Scolopax rusticola</t>
  </si>
  <si>
    <t>Bécasse des bois</t>
  </si>
  <si>
    <t>A128</t>
  </si>
  <si>
    <t>Tetrax tetrax</t>
  </si>
  <si>
    <t>Outarde canepetière</t>
  </si>
  <si>
    <t>A091</t>
  </si>
  <si>
    <t>Aquila chrysaetos</t>
  </si>
  <si>
    <t>Aigle royal</t>
  </si>
  <si>
    <t>A076</t>
  </si>
  <si>
    <t>Gypaetus barbatus</t>
  </si>
  <si>
    <t>Gypaète barbu</t>
  </si>
  <si>
    <t>A223</t>
  </si>
  <si>
    <t>Aegolius funereus</t>
  </si>
  <si>
    <t>Nyctale de Tengmalm, Chouette de Tengmalm</t>
  </si>
  <si>
    <t>A138</t>
  </si>
  <si>
    <t>Charadrius alexandrinus</t>
  </si>
  <si>
    <t>Gravelot à collier interrompu, Gravelot de Kent</t>
  </si>
  <si>
    <t>A399</t>
  </si>
  <si>
    <t>Elanus caeruleus</t>
  </si>
  <si>
    <t>Elanion blanc</t>
  </si>
  <si>
    <t>A130</t>
  </si>
  <si>
    <t>Haematopus ostralegus</t>
  </si>
  <si>
    <t>Huîtrier pie</t>
  </si>
  <si>
    <t>A132</t>
  </si>
  <si>
    <t>Recurvirostra avosetta</t>
  </si>
  <si>
    <t>Avocette élégante</t>
  </si>
  <si>
    <t>A191</t>
  </si>
  <si>
    <t>Thalasseus sandvicensis</t>
  </si>
  <si>
    <t>Sterne caugek</t>
  </si>
  <si>
    <t>A239</t>
  </si>
  <si>
    <t>Dendrocopos leucotos</t>
  </si>
  <si>
    <t>Pic à dos blanc</t>
  </si>
  <si>
    <t>A379</t>
  </si>
  <si>
    <t>Emberiza hortulana</t>
  </si>
  <si>
    <t>Bruant ortolan</t>
  </si>
  <si>
    <t>A078</t>
  </si>
  <si>
    <t>Gyps fulvus</t>
  </si>
  <si>
    <t>Vautour fauve</t>
  </si>
  <si>
    <t>A408</t>
  </si>
  <si>
    <t>Lagopus muta pyrenaica</t>
  </si>
  <si>
    <t>Lagopède des Alpes</t>
  </si>
  <si>
    <t>A077</t>
  </si>
  <si>
    <t>Neophron percnopterus</t>
  </si>
  <si>
    <t>Vautour percnoptère</t>
  </si>
  <si>
    <t>A415</t>
  </si>
  <si>
    <t>Perdix perdix hispaniensis</t>
  </si>
  <si>
    <t>Perdrix grise de montagne</t>
  </si>
  <si>
    <t>A032</t>
  </si>
  <si>
    <t>Plegadis falcinellus</t>
  </si>
  <si>
    <t>Ibis falcinelle</t>
  </si>
  <si>
    <t>A346</t>
  </si>
  <si>
    <t>Pyrrhocorax pyrrhocorax</t>
  </si>
  <si>
    <t>Crave à bec rouge</t>
  </si>
  <si>
    <t>A108</t>
  </si>
  <si>
    <t>Tetrao urogallus</t>
  </si>
  <si>
    <t>Grand Tétras</t>
  </si>
  <si>
    <t>Occitanie</t>
  </si>
  <si>
    <t>A293</t>
  </si>
  <si>
    <t>Acrocephalus melanopogon</t>
  </si>
  <si>
    <t>Lusciniole à moustaches</t>
  </si>
  <si>
    <t>A079</t>
  </si>
  <si>
    <t>Aegypius monachus</t>
  </si>
  <si>
    <t>Vautour moine</t>
  </si>
  <si>
    <t>A093</t>
  </si>
  <si>
    <t>Aquila fasciata</t>
  </si>
  <si>
    <t>Aigle de Bonelli</t>
  </si>
  <si>
    <t>A196</t>
  </si>
  <si>
    <t>Chlidonias hybrida</t>
  </si>
  <si>
    <t>Guifette moustac</t>
  </si>
  <si>
    <t>A180</t>
  </si>
  <si>
    <t>Chroicocephalus genei</t>
  </si>
  <si>
    <t>Goéland railleur</t>
  </si>
  <si>
    <t>A231</t>
  </si>
  <si>
    <t>Coracias garrulus</t>
  </si>
  <si>
    <t>Rollier d'Europe</t>
  </si>
  <si>
    <t>A095</t>
  </si>
  <si>
    <t>Falco naumanni</t>
  </si>
  <si>
    <t>Faucon crécerellette</t>
  </si>
  <si>
    <t>A245</t>
  </si>
  <si>
    <t>Galerida theklae</t>
  </si>
  <si>
    <t>Cochevis de Thékla</t>
  </si>
  <si>
    <t>A189</t>
  </si>
  <si>
    <t>Gelochelidon nilotica</t>
  </si>
  <si>
    <t>Sterne hansel</t>
  </si>
  <si>
    <t>A135</t>
  </si>
  <si>
    <t>Glareola pratincola</t>
  </si>
  <si>
    <t>Glaréole à collier</t>
  </si>
  <si>
    <t>u</t>
  </si>
  <si>
    <t>A217</t>
  </si>
  <si>
    <t>Glaucidium passerinum</t>
  </si>
  <si>
    <t>Chouette chevêchette, Chevêchette d'Europe</t>
  </si>
  <si>
    <t>A339</t>
  </si>
  <si>
    <t>Lanius minor</t>
  </si>
  <si>
    <t>Pie-grièche à poitrine rose</t>
  </si>
  <si>
    <t>A070</t>
  </si>
  <si>
    <t>Mergus merganser</t>
  </si>
  <si>
    <t>Harle bièvre</t>
  </si>
  <si>
    <t>A035</t>
  </si>
  <si>
    <t>Phoenicopterus roseus</t>
  </si>
  <si>
    <t>Flamant rose</t>
  </si>
  <si>
    <t>A124</t>
  </si>
  <si>
    <t>Porphyrio porphyrio</t>
  </si>
  <si>
    <t>Poule sultane, Talève sultane, Porphyrion bleu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</si>
</sst>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68B5F5-9B42-4630-91C7-C6C6837F077A}" name="Tableau1" displayName="Tableau1" ref="A1:Y97" totalsRowShown="0">
  <autoFilter ref="A1:Y97" xr:uid="{D7525E02-9AE9-4921-9AA8-776500562C3D}"/>
  <sortState ref="A2:Y97">
    <sortCondition ref="P1:P97"/>
  </sortState>
  <tableColumns count="25">
    <tableColumn id="1" xr3:uid="{86A01713-F7BF-4C91-919A-2D2D52C01578}" name="Reg_adm" dataDxfId="11"/>
    <tableColumn id="2" xr3:uid="{7D5E9F25-212A-4F28-943D-4793C362F582}" name="CD_N2000" dataDxfId="10"/>
    <tableColumn id="3" xr3:uid="{A6E1F032-2249-4260-B78E-2C1BEF2B908A}" name="CD_NOM"/>
    <tableColumn id="4" xr3:uid="{BA3706A4-5823-4FBA-9227-A99037796E40}" name="CD_REF"/>
    <tableColumn id="5" xr3:uid="{B01AAF9B-D9B5-4A8F-8A6A-897AE00DD241}" name="Nom_valide" dataDxfId="9"/>
    <tableColumn id="6" xr3:uid="{618EB15E-3FC0-43E4-85A1-F2B6282D25D2}" name="Nom_vernaculaire" dataDxfId="8"/>
    <tableColumn id="7" xr3:uid="{F2A0017D-E4B2-4358-9AD3-B1833E360227}" name="Ann1_DO" dataDxfId="7"/>
    <tableColumn id="8" xr3:uid="{5BBB1224-4154-49E9-9C10-33E2DF9C3578}" name="LR_France" dataDxfId="6"/>
    <tableColumn id="9" xr3:uid="{8C83441B-CECB-4FB8-AE19-68A4DB461EBE}" name="LR_region"/>
    <tableColumn id="10" xr3:uid="{3E85EB86-90A3-4729-AE61-FD8D0B2299F6}" name="Note_LR_reg_ponderee" dataDxfId="5">
      <calculatedColumnFormula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calculatedColumnFormula>
    </tableColumn>
    <tableColumn id="11" xr3:uid="{C74933BA-3A9A-46FF-ADB9-9E6B1D7AC5DD}" name="Tendance_lt"/>
    <tableColumn id="12" xr3:uid="{BB84722A-DEC8-432F-9020-F9E9F4E482D3}" name="Note_LR_tendance" dataDxfId="4">
      <calculatedColumnFormula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calculatedColumnFormula>
    </tableColumn>
    <tableColumn id="13" xr3:uid="{E7E44594-011E-4EA4-8196-E4E6A51365CB}" name="Surf_reg"/>
    <tableColumn id="14" xr3:uid="{29507A40-A7C9-4A6B-B95E-D197C0B817B7}" name="Surf_nat"/>
    <tableColumn id="15" xr3:uid="{14110436-55A3-4663-A02E-24A46671AEC8}" name="Responsabilite"/>
    <tableColumn id="16" xr3:uid="{3B96CF85-30F3-470B-901C-0A91D42581E6}" name="Classe_resp"/>
    <tableColumn id="17" xr3:uid="{4712130B-D4FD-4E78-A292-3E5345F7DEF9}" name="Note_tot_sans_LR_region"/>
    <tableColumn id="18" xr3:uid="{5701B184-6905-4892-9D11-78C4EE78ACAF}" name="Note_tot" dataDxfId="3"/>
    <tableColumn id="19" xr3:uid="{2CC25DBF-D5DE-4623-9B8B-10A393C504D0}" name="Couv_ZPS_reg"/>
    <tableColumn id="20" xr3:uid="{8D4439F5-EBFB-4F36-8F26-A1DAFD5E6AFD}" name="Classe_enjeu_precedente" dataDxfId="2"/>
    <tableColumn id="21" xr3:uid="{832E5308-732C-45D7-AE3F-6ABD5D57A6D2}" name="Nouvelle_classe_enjeu" dataDxfId="0">
      <calculatedColumnFormula>IF(Tableau1[Note_tot]="NA","NA",IF(Tableau1[Note_tot]&lt;=$Z$2,"faible",IF(AND(Tableau1[Note_tot]&gt;$Z$2,Tableau1[Note_tot]&lt;=$Z$3),"moyen",IF(Tableau1[Note_tot]&gt;$Z$3,"fort","NA"))))</calculatedColumnFormula>
    </tableColumn>
    <tableColumn id="22" xr3:uid="{74D21579-234F-4BC6-AB51-A89D2D47DE4A}" name="Enjeux_connaissance_precedent"/>
    <tableColumn id="23" xr3:uid="{480A22A9-3705-4718-B903-ACCA247CA6B1}" name="Nouvel_enjeux_connaissance" dataDxfId="1">
      <calculatedColumnFormula>IF(Tableau1[LR_region]="DD",2+Tableau1[Enjeux_connaissance_precedent],IF(Tableau1[LR_region]="NA",1+Tableau1[Enjeux_connaissance_precedent],IF(Tableau1[LR_region]="NE",1+Tableau1[Enjeux_connaissance_precedent],Tableau1[Enjeux_connaissance_precedent])))</calculatedColumnFormula>
    </tableColumn>
    <tableColumn id="24" xr3:uid="{FB532919-8AD5-45E1-AECE-917C0B5C81A0}" name="Nombre_sites"/>
    <tableColumn id="25" xr3:uid="{02AE4F9C-0F60-4844-8C3C-3B8147ED0CF5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0A37C-4196-491A-ADC4-2B4C9943582B}">
  <dimension ref="A1:Z97"/>
  <sheetViews>
    <sheetView tabSelected="1" topLeftCell="M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179</v>
      </c>
      <c r="J1" s="7" t="s">
        <v>180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196</v>
      </c>
      <c r="R1" s="7" t="s">
        <v>14</v>
      </c>
      <c r="S1" s="7" t="s">
        <v>15</v>
      </c>
      <c r="T1" s="8" t="s">
        <v>188</v>
      </c>
      <c r="U1" s="8" t="s">
        <v>186</v>
      </c>
      <c r="V1" s="13" t="s">
        <v>189</v>
      </c>
      <c r="W1" s="13" t="s">
        <v>187</v>
      </c>
      <c r="X1" s="7" t="s">
        <v>16</v>
      </c>
      <c r="Y1" s="7" t="s">
        <v>17</v>
      </c>
      <c r="Z1" s="7" t="s">
        <v>160</v>
      </c>
    </row>
    <row r="2" spans="1:26" x14ac:dyDescent="0.3">
      <c r="A2" s="1" t="s">
        <v>315</v>
      </c>
      <c r="B2" s="1" t="s">
        <v>151</v>
      </c>
      <c r="C2">
        <v>1958</v>
      </c>
      <c r="D2">
        <v>1958</v>
      </c>
      <c r="E2" s="1" t="s">
        <v>152</v>
      </c>
      <c r="F2" s="1" t="s">
        <v>153</v>
      </c>
      <c r="G2" s="1" t="s">
        <v>21</v>
      </c>
      <c r="H2" s="1" t="s">
        <v>30</v>
      </c>
      <c r="J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" t="s">
        <v>82</v>
      </c>
      <c r="L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">
        <v>21.98</v>
      </c>
      <c r="N2">
        <v>4332.2999999999993</v>
      </c>
      <c r="O2">
        <v>0.50735175311035718</v>
      </c>
      <c r="P2">
        <v>1</v>
      </c>
      <c r="Q2">
        <v>5.6</v>
      </c>
      <c r="R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2">
        <v>0.27</v>
      </c>
      <c r="T2" s="1" t="s">
        <v>185</v>
      </c>
      <c r="U2" t="str">
        <f>IF(Tableau1[Note_tot]="NA","NA",IF(Tableau1[Note_tot]&lt;=$Z$2,"faible",IF(AND(Tableau1[Note_tot]&gt;$Z$2,Tableau1[Note_tot]&lt;=$Z$3),"moyen",IF(Tableau1[Note_tot]&gt;$Z$3,"fort","NA"))))</f>
        <v>faible</v>
      </c>
      <c r="V2">
        <v>0</v>
      </c>
      <c r="W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">
        <v>4</v>
      </c>
      <c r="Y2">
        <v>0.75</v>
      </c>
      <c r="Z2">
        <f>PERCENTILE(R:R,1/3)</f>
        <v>22.2</v>
      </c>
    </row>
    <row r="3" spans="1:26" x14ac:dyDescent="0.3">
      <c r="A3" s="1" t="s">
        <v>315</v>
      </c>
      <c r="B3" s="1" t="s">
        <v>136</v>
      </c>
      <c r="C3">
        <v>2741</v>
      </c>
      <c r="D3">
        <v>2741</v>
      </c>
      <c r="E3" s="1" t="s">
        <v>137</v>
      </c>
      <c r="F3" s="1" t="s">
        <v>138</v>
      </c>
      <c r="G3" s="1" t="s">
        <v>21</v>
      </c>
      <c r="H3" s="1" t="s">
        <v>22</v>
      </c>
      <c r="J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" t="s">
        <v>53</v>
      </c>
      <c r="L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">
        <v>47.63</v>
      </c>
      <c r="N3">
        <v>3093.06</v>
      </c>
      <c r="O3">
        <v>1.5398989996960939</v>
      </c>
      <c r="P3">
        <v>1</v>
      </c>
      <c r="Q3">
        <v>22.2</v>
      </c>
      <c r="R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3">
        <v>2.1</v>
      </c>
      <c r="T3" s="1" t="s">
        <v>185</v>
      </c>
      <c r="U3" t="str">
        <f>IF(Tableau1[Note_tot]="NA","NA",IF(Tableau1[Note_tot]&lt;=$Z$2,"faible",IF(AND(Tableau1[Note_tot]&gt;$Z$2,Tableau1[Note_tot]&lt;=$Z$3),"moyen",IF(Tableau1[Note_tot]&gt;$Z$3,"fort","NA"))))</f>
        <v>faible</v>
      </c>
      <c r="V3">
        <v>0</v>
      </c>
      <c r="W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">
        <v>4</v>
      </c>
      <c r="Y3">
        <v>2</v>
      </c>
      <c r="Z3">
        <f>PERCENTILE(R:R,2/3)</f>
        <v>48.133333333333319</v>
      </c>
    </row>
    <row r="4" spans="1:26" x14ac:dyDescent="0.3">
      <c r="A4" s="1" t="s">
        <v>315</v>
      </c>
      <c r="B4" s="1" t="s">
        <v>83</v>
      </c>
      <c r="C4">
        <v>1998</v>
      </c>
      <c r="D4">
        <v>1998</v>
      </c>
      <c r="E4" s="1" t="s">
        <v>84</v>
      </c>
      <c r="F4" s="1" t="s">
        <v>85</v>
      </c>
      <c r="G4" s="1" t="s">
        <v>21</v>
      </c>
      <c r="H4" s="1" t="s">
        <v>30</v>
      </c>
      <c r="J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" t="s">
        <v>53</v>
      </c>
      <c r="L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">
        <v>13.28</v>
      </c>
      <c r="N4">
        <v>8196.9</v>
      </c>
      <c r="O4">
        <v>0.16201246812819481</v>
      </c>
      <c r="P4">
        <v>1</v>
      </c>
      <c r="Q4">
        <v>0</v>
      </c>
      <c r="R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4">
        <v>31.7</v>
      </c>
      <c r="T4" s="1" t="s">
        <v>185</v>
      </c>
      <c r="U4" t="str">
        <f>IF(Tableau1[Note_tot]="NA","NA",IF(Tableau1[Note_tot]&lt;=$Z$2,"faible",IF(AND(Tableau1[Note_tot]&gt;$Z$2,Tableau1[Note_tot]&lt;=$Z$3),"moyen",IF(Tableau1[Note_tot]&gt;$Z$3,"fort","NA"))))</f>
        <v>faible</v>
      </c>
      <c r="V4">
        <v>0</v>
      </c>
      <c r="W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">
        <v>5</v>
      </c>
      <c r="Y4">
        <v>1</v>
      </c>
      <c r="Z4">
        <f>PERCENTILE(R:R,1)</f>
        <v>100</v>
      </c>
    </row>
    <row r="5" spans="1:26" x14ac:dyDescent="0.3">
      <c r="A5" s="1" t="s">
        <v>315</v>
      </c>
      <c r="B5" s="1" t="s">
        <v>347</v>
      </c>
      <c r="C5">
        <v>3507</v>
      </c>
      <c r="D5">
        <v>3507</v>
      </c>
      <c r="E5" s="1" t="s">
        <v>348</v>
      </c>
      <c r="F5" s="1" t="s">
        <v>349</v>
      </c>
      <c r="G5" s="1" t="s">
        <v>29</v>
      </c>
      <c r="H5" s="1" t="s">
        <v>31</v>
      </c>
      <c r="J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" t="s">
        <v>53</v>
      </c>
      <c r="L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">
        <v>176.38</v>
      </c>
      <c r="N5">
        <v>18934.810000000001</v>
      </c>
      <c r="O5">
        <v>0.9315118556774532</v>
      </c>
      <c r="P5">
        <v>1</v>
      </c>
      <c r="Q5">
        <v>11.1</v>
      </c>
      <c r="R5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11.1</v>
      </c>
      <c r="S5">
        <v>80.290000000000006</v>
      </c>
      <c r="T5" s="1" t="s">
        <v>185</v>
      </c>
      <c r="U5" t="str">
        <f>IF(Tableau1[Note_tot]="NA","NA",IF(Tableau1[Note_tot]&lt;=$Z$2,"faible",IF(AND(Tableau1[Note_tot]&gt;$Z$2,Tableau1[Note_tot]&lt;=$Z$3),"moyen",IF(Tableau1[Note_tot]&gt;$Z$3,"fort","NA"))))</f>
        <v>faible</v>
      </c>
      <c r="V5">
        <v>0</v>
      </c>
      <c r="W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" t="s">
        <v>25</v>
      </c>
      <c r="Y5" t="s">
        <v>25</v>
      </c>
    </row>
    <row r="6" spans="1:26" x14ac:dyDescent="0.3">
      <c r="A6" s="1" t="s">
        <v>315</v>
      </c>
      <c r="B6" s="1" t="s">
        <v>353</v>
      </c>
      <c r="C6">
        <v>2818</v>
      </c>
      <c r="D6">
        <v>2818</v>
      </c>
      <c r="E6" s="1" t="s">
        <v>354</v>
      </c>
      <c r="F6" s="1" t="s">
        <v>355</v>
      </c>
      <c r="G6" s="1" t="s">
        <v>21</v>
      </c>
      <c r="H6" s="1" t="s">
        <v>31</v>
      </c>
      <c r="J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" t="s">
        <v>53</v>
      </c>
      <c r="L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">
        <v>169.54</v>
      </c>
      <c r="N6">
        <v>9847.42</v>
      </c>
      <c r="O6">
        <v>1.7216692290975708</v>
      </c>
      <c r="P6">
        <v>1</v>
      </c>
      <c r="Q6">
        <v>11.1</v>
      </c>
      <c r="R6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11.1</v>
      </c>
      <c r="S6">
        <v>0</v>
      </c>
      <c r="T6" s="1" t="s">
        <v>185</v>
      </c>
      <c r="U6" t="str">
        <f>IF(Tableau1[Note_tot]="NA","NA",IF(Tableau1[Note_tot]&lt;=$Z$2,"faible",IF(AND(Tableau1[Note_tot]&gt;$Z$2,Tableau1[Note_tot]&lt;=$Z$3),"moyen",IF(Tableau1[Note_tot]&gt;$Z$3,"fort","NA"))))</f>
        <v>faible</v>
      </c>
      <c r="V6">
        <v>0</v>
      </c>
      <c r="W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" t="s">
        <v>25</v>
      </c>
      <c r="Y6" t="s">
        <v>25</v>
      </c>
    </row>
    <row r="7" spans="1:26" x14ac:dyDescent="0.3">
      <c r="A7" s="1" t="s">
        <v>315</v>
      </c>
      <c r="B7" s="1" t="s">
        <v>50</v>
      </c>
      <c r="C7">
        <v>2446</v>
      </c>
      <c r="D7">
        <v>2446</v>
      </c>
      <c r="E7" s="1" t="s">
        <v>51</v>
      </c>
      <c r="F7" s="1" t="s">
        <v>52</v>
      </c>
      <c r="G7" s="1" t="s">
        <v>21</v>
      </c>
      <c r="H7" s="1" t="s">
        <v>24</v>
      </c>
      <c r="J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" t="s">
        <v>53</v>
      </c>
      <c r="L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">
        <v>59.15</v>
      </c>
      <c r="N7">
        <v>8409.6299999999992</v>
      </c>
      <c r="O7">
        <v>0.70336031430633694</v>
      </c>
      <c r="P7">
        <v>1</v>
      </c>
      <c r="Q7">
        <v>22.2</v>
      </c>
      <c r="R7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7">
        <v>10.28</v>
      </c>
      <c r="T7" s="1" t="s">
        <v>185</v>
      </c>
      <c r="U7" t="str">
        <f>IF(Tableau1[Note_tot]="NA","NA",IF(Tableau1[Note_tot]&lt;=$Z$2,"faible",IF(AND(Tableau1[Note_tot]&gt;$Z$2,Tableau1[Note_tot]&lt;=$Z$3),"moyen",IF(Tableau1[Note_tot]&gt;$Z$3,"fort","NA"))))</f>
        <v>faible</v>
      </c>
      <c r="V7">
        <v>2</v>
      </c>
      <c r="W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7" t="s">
        <v>25</v>
      </c>
      <c r="Y7" t="s">
        <v>25</v>
      </c>
    </row>
    <row r="8" spans="1:26" x14ac:dyDescent="0.3">
      <c r="A8" s="1" t="s">
        <v>315</v>
      </c>
      <c r="B8" s="1" t="s">
        <v>108</v>
      </c>
      <c r="C8">
        <v>974</v>
      </c>
      <c r="D8">
        <v>974</v>
      </c>
      <c r="E8" s="1" t="s">
        <v>109</v>
      </c>
      <c r="F8" s="1" t="s">
        <v>110</v>
      </c>
      <c r="G8" s="1" t="s">
        <v>21</v>
      </c>
      <c r="H8" s="1" t="s">
        <v>30</v>
      </c>
      <c r="J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" t="s">
        <v>53</v>
      </c>
      <c r="L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">
        <v>29.41</v>
      </c>
      <c r="N8">
        <v>3573.0799999999995</v>
      </c>
      <c r="O8">
        <v>0.82309939883797745</v>
      </c>
      <c r="P8">
        <v>1</v>
      </c>
      <c r="Q8">
        <v>0</v>
      </c>
      <c r="R8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8">
        <v>34.270000000000003</v>
      </c>
      <c r="T8" s="1" t="s">
        <v>185</v>
      </c>
      <c r="U8" t="str">
        <f>IF(Tableau1[Note_tot]="NA","NA",IF(Tableau1[Note_tot]&lt;=$Z$2,"faible",IF(AND(Tableau1[Note_tot]&gt;$Z$2,Tableau1[Note_tot]&lt;=$Z$3),"moyen",IF(Tableau1[Note_tot]&gt;$Z$3,"fort","NA"))))</f>
        <v>faible</v>
      </c>
      <c r="V8">
        <v>0</v>
      </c>
      <c r="W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">
        <v>4</v>
      </c>
      <c r="Y8">
        <v>0.75</v>
      </c>
    </row>
    <row r="9" spans="1:26" x14ac:dyDescent="0.3">
      <c r="A9" s="1" t="s">
        <v>315</v>
      </c>
      <c r="B9" s="1" t="s">
        <v>57</v>
      </c>
      <c r="C9">
        <v>3039</v>
      </c>
      <c r="D9">
        <v>3039</v>
      </c>
      <c r="E9" s="1" t="s">
        <v>58</v>
      </c>
      <c r="F9" s="1" t="s">
        <v>59</v>
      </c>
      <c r="G9" s="1" t="s">
        <v>29</v>
      </c>
      <c r="H9" s="1" t="s">
        <v>22</v>
      </c>
      <c r="J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" t="s">
        <v>23</v>
      </c>
      <c r="L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">
        <v>10.73</v>
      </c>
      <c r="N9">
        <v>1349.9899999999998</v>
      </c>
      <c r="O9">
        <v>0.79482070237557323</v>
      </c>
      <c r="P9">
        <v>1</v>
      </c>
      <c r="Q9">
        <v>25</v>
      </c>
      <c r="R9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25</v>
      </c>
      <c r="S9">
        <v>26.84</v>
      </c>
      <c r="T9" s="1" t="s">
        <v>184</v>
      </c>
      <c r="U9" t="str">
        <f>IF(Tableau1[Note_tot]="NA","NA",IF(Tableau1[Note_tot]&lt;=$Z$2,"faible",IF(AND(Tableau1[Note_tot]&gt;$Z$2,Tableau1[Note_tot]&lt;=$Z$3),"moyen",IF(Tableau1[Note_tot]&gt;$Z$3,"fort","NA"))))</f>
        <v>moyen</v>
      </c>
      <c r="V9">
        <v>2</v>
      </c>
      <c r="W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9">
        <v>6</v>
      </c>
      <c r="Y9">
        <v>2.166666666666667</v>
      </c>
    </row>
    <row r="10" spans="1:26" x14ac:dyDescent="0.3">
      <c r="A10" s="1" t="s">
        <v>315</v>
      </c>
      <c r="B10" s="1" t="s">
        <v>79</v>
      </c>
      <c r="C10">
        <v>1970</v>
      </c>
      <c r="D10">
        <v>1972</v>
      </c>
      <c r="E10" s="1" t="s">
        <v>80</v>
      </c>
      <c r="F10" s="1" t="s">
        <v>81</v>
      </c>
      <c r="G10" s="1" t="s">
        <v>21</v>
      </c>
      <c r="H10" s="1" t="s">
        <v>30</v>
      </c>
      <c r="J1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0" t="s">
        <v>53</v>
      </c>
      <c r="L1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0">
        <v>205.29</v>
      </c>
      <c r="N10">
        <v>6395.5</v>
      </c>
      <c r="O10">
        <v>3.2099132202329761</v>
      </c>
      <c r="P10">
        <v>1</v>
      </c>
      <c r="Q10">
        <v>0</v>
      </c>
      <c r="R10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10">
        <v>46.61</v>
      </c>
      <c r="T10" s="1" t="s">
        <v>185</v>
      </c>
      <c r="U10" t="str">
        <f>IF(Tableau1[Note_tot]="NA","NA",IF(Tableau1[Note_tot]&lt;=$Z$2,"faible",IF(AND(Tableau1[Note_tot]&gt;$Z$2,Tableau1[Note_tot]&lt;=$Z$3),"moyen",IF(Tableau1[Note_tot]&gt;$Z$3,"fort","NA"))))</f>
        <v>faible</v>
      </c>
      <c r="V10">
        <v>0</v>
      </c>
      <c r="W1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0">
        <v>9</v>
      </c>
      <c r="Y10">
        <v>0.77777777777777779</v>
      </c>
    </row>
    <row r="11" spans="1:26" x14ac:dyDescent="0.3">
      <c r="A11" s="1" t="s">
        <v>315</v>
      </c>
      <c r="B11" s="1" t="s">
        <v>154</v>
      </c>
      <c r="C11">
        <v>3187</v>
      </c>
      <c r="D11">
        <v>3187</v>
      </c>
      <c r="E11" s="1" t="s">
        <v>155</v>
      </c>
      <c r="F11" s="1" t="s">
        <v>156</v>
      </c>
      <c r="G11" s="1" t="s">
        <v>21</v>
      </c>
      <c r="H11" s="1" t="s">
        <v>31</v>
      </c>
      <c r="J1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1" t="s">
        <v>82</v>
      </c>
      <c r="L1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1">
        <v>1232.97</v>
      </c>
      <c r="N11">
        <v>43212.89</v>
      </c>
      <c r="O11">
        <v>2.8532458717757598</v>
      </c>
      <c r="P11">
        <v>1</v>
      </c>
      <c r="Q11">
        <v>16.7</v>
      </c>
      <c r="R11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16.7</v>
      </c>
      <c r="S11">
        <v>14.32</v>
      </c>
      <c r="T11" s="1" t="s">
        <v>185</v>
      </c>
      <c r="U11" t="str">
        <f>IF(Tableau1[Note_tot]="NA","NA",IF(Tableau1[Note_tot]&lt;=$Z$2,"faible",IF(AND(Tableau1[Note_tot]&gt;$Z$2,Tableau1[Note_tot]&lt;=$Z$3),"moyen",IF(Tableau1[Note_tot]&gt;$Z$3,"fort","NA"))))</f>
        <v>faible</v>
      </c>
      <c r="V11">
        <v>0</v>
      </c>
      <c r="W1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1">
        <v>5</v>
      </c>
      <c r="Y11">
        <v>1</v>
      </c>
    </row>
    <row r="12" spans="1:26" x14ac:dyDescent="0.3">
      <c r="A12" s="1" t="s">
        <v>315</v>
      </c>
      <c r="B12" s="1" t="s">
        <v>157</v>
      </c>
      <c r="C12">
        <v>1991</v>
      </c>
      <c r="D12">
        <v>1991</v>
      </c>
      <c r="E12" s="1" t="s">
        <v>158</v>
      </c>
      <c r="F12" s="1" t="s">
        <v>159</v>
      </c>
      <c r="G12" s="1" t="s">
        <v>21</v>
      </c>
      <c r="H12" s="1" t="s">
        <v>22</v>
      </c>
      <c r="J1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2" t="s">
        <v>82</v>
      </c>
      <c r="L1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2">
        <v>339.93</v>
      </c>
      <c r="N12">
        <v>10013.959999999999</v>
      </c>
      <c r="O12">
        <v>3.3945611925751655</v>
      </c>
      <c r="P12">
        <v>2</v>
      </c>
      <c r="Q12">
        <v>33.299999999999997</v>
      </c>
      <c r="R1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33.299999999999997</v>
      </c>
      <c r="S12">
        <v>47.6</v>
      </c>
      <c r="T12" s="1" t="s">
        <v>184</v>
      </c>
      <c r="U12" t="str">
        <f>IF(Tableau1[Note_tot]="NA","NA",IF(Tableau1[Note_tot]&lt;=$Z$2,"faible",IF(AND(Tableau1[Note_tot]&gt;$Z$2,Tableau1[Note_tot]&lt;=$Z$3),"moyen",IF(Tableau1[Note_tot]&gt;$Z$3,"fort","NA"))))</f>
        <v>moyen</v>
      </c>
      <c r="V12">
        <v>0</v>
      </c>
      <c r="W1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2">
        <v>8</v>
      </c>
      <c r="Y12">
        <v>0.75</v>
      </c>
    </row>
    <row r="13" spans="1:26" x14ac:dyDescent="0.3">
      <c r="A13" s="1" t="s">
        <v>315</v>
      </c>
      <c r="B13" s="1" t="s">
        <v>325</v>
      </c>
      <c r="C13">
        <v>3367</v>
      </c>
      <c r="D13">
        <v>459627</v>
      </c>
      <c r="E13" s="1" t="s">
        <v>326</v>
      </c>
      <c r="F13" s="1" t="s">
        <v>327</v>
      </c>
      <c r="G13" s="1" t="s">
        <v>29</v>
      </c>
      <c r="H13" s="1" t="s">
        <v>22</v>
      </c>
      <c r="J1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3" t="s">
        <v>53</v>
      </c>
      <c r="L1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3">
        <v>179.85</v>
      </c>
      <c r="N13">
        <v>2557.1999999999998</v>
      </c>
      <c r="O13">
        <v>7.033083059596434</v>
      </c>
      <c r="P13">
        <v>2</v>
      </c>
      <c r="Q13">
        <v>27.8</v>
      </c>
      <c r="R1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27.8</v>
      </c>
      <c r="S13">
        <v>61.83</v>
      </c>
      <c r="T13" s="1" t="s">
        <v>184</v>
      </c>
      <c r="U13" t="str">
        <f>IF(Tableau1[Note_tot]="NA","NA",IF(Tableau1[Note_tot]&lt;=$Z$2,"faible",IF(AND(Tableau1[Note_tot]&gt;$Z$2,Tableau1[Note_tot]&lt;=$Z$3),"moyen",IF(Tableau1[Note_tot]&gt;$Z$3,"fort","NA"))))</f>
        <v>moyen</v>
      </c>
      <c r="V13">
        <v>0</v>
      </c>
      <c r="W1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3">
        <v>13</v>
      </c>
      <c r="Y13">
        <v>2</v>
      </c>
    </row>
    <row r="14" spans="1:26" x14ac:dyDescent="0.3">
      <c r="A14" s="1" t="s">
        <v>315</v>
      </c>
      <c r="B14" s="1" t="s">
        <v>92</v>
      </c>
      <c r="C14">
        <v>2517</v>
      </c>
      <c r="D14">
        <v>2517</v>
      </c>
      <c r="E14" s="1" t="s">
        <v>93</v>
      </c>
      <c r="F14" s="1" t="s">
        <v>94</v>
      </c>
      <c r="G14" s="1" t="s">
        <v>29</v>
      </c>
      <c r="H14" s="1" t="s">
        <v>30</v>
      </c>
      <c r="J1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4" t="s">
        <v>53</v>
      </c>
      <c r="L1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4">
        <v>1321.18</v>
      </c>
      <c r="N14">
        <v>22255.13</v>
      </c>
      <c r="O14">
        <v>5.9365189059780823</v>
      </c>
      <c r="P14">
        <v>2</v>
      </c>
      <c r="Q14">
        <v>5.6</v>
      </c>
      <c r="R1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4">
        <v>26.53</v>
      </c>
      <c r="T14" s="1" t="s">
        <v>185</v>
      </c>
      <c r="U14" t="str">
        <f>IF(Tableau1[Note_tot]="NA","NA",IF(Tableau1[Note_tot]&lt;=$Z$2,"faible",IF(AND(Tableau1[Note_tot]&gt;$Z$2,Tableau1[Note_tot]&lt;=$Z$3),"moyen",IF(Tableau1[Note_tot]&gt;$Z$3,"fort","NA"))))</f>
        <v>faible</v>
      </c>
      <c r="V14">
        <v>0</v>
      </c>
      <c r="W1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4">
        <v>17</v>
      </c>
      <c r="Y14">
        <v>1.3529411764705883</v>
      </c>
    </row>
    <row r="15" spans="1:26" x14ac:dyDescent="0.3">
      <c r="A15" s="1" t="s">
        <v>315</v>
      </c>
      <c r="B15" s="1" t="s">
        <v>38</v>
      </c>
      <c r="C15">
        <v>2878</v>
      </c>
      <c r="D15">
        <v>2878</v>
      </c>
      <c r="E15" s="1" t="s">
        <v>39</v>
      </c>
      <c r="F15" s="1" t="s">
        <v>40</v>
      </c>
      <c r="G15" s="1" t="s">
        <v>29</v>
      </c>
      <c r="H15" s="1" t="s">
        <v>31</v>
      </c>
      <c r="J1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5" t="s">
        <v>23</v>
      </c>
      <c r="L1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5">
        <v>1362.71</v>
      </c>
      <c r="N15">
        <v>23405.8</v>
      </c>
      <c r="O15">
        <v>5.8221039229592666</v>
      </c>
      <c r="P15">
        <v>2</v>
      </c>
      <c r="Q15">
        <v>19.399999999999999</v>
      </c>
      <c r="R15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19.399999999999999</v>
      </c>
      <c r="S15">
        <v>46.03</v>
      </c>
      <c r="T15" s="1" t="s">
        <v>185</v>
      </c>
      <c r="U15" t="str">
        <f>IF(Tableau1[Note_tot]="NA","NA",IF(Tableau1[Note_tot]&lt;=$Z$2,"faible",IF(AND(Tableau1[Note_tot]&gt;$Z$2,Tableau1[Note_tot]&lt;=$Z$3),"moyen",IF(Tableau1[Note_tot]&gt;$Z$3,"fort","NA"))))</f>
        <v>faible</v>
      </c>
      <c r="V15">
        <v>2</v>
      </c>
      <c r="W1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5">
        <v>20</v>
      </c>
      <c r="Y15">
        <v>1.05</v>
      </c>
    </row>
    <row r="16" spans="1:26" x14ac:dyDescent="0.3">
      <c r="A16" s="1" t="s">
        <v>315</v>
      </c>
      <c r="B16" s="1" t="s">
        <v>73</v>
      </c>
      <c r="C16">
        <v>2706</v>
      </c>
      <c r="D16">
        <v>2706</v>
      </c>
      <c r="E16" s="1" t="s">
        <v>74</v>
      </c>
      <c r="F16" s="1" t="s">
        <v>75</v>
      </c>
      <c r="G16" s="1" t="s">
        <v>21</v>
      </c>
      <c r="H16" s="1" t="s">
        <v>30</v>
      </c>
      <c r="J1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6" t="s">
        <v>53</v>
      </c>
      <c r="L1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6">
        <v>1099.71</v>
      </c>
      <c r="N16">
        <v>24345.089999999997</v>
      </c>
      <c r="O16">
        <v>4.5171736888218534</v>
      </c>
      <c r="P16">
        <v>2</v>
      </c>
      <c r="Q16">
        <v>5.6</v>
      </c>
      <c r="R16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6">
        <v>24.5</v>
      </c>
      <c r="T16" s="1" t="s">
        <v>185</v>
      </c>
      <c r="U16" t="str">
        <f>IF(Tableau1[Note_tot]="NA","NA",IF(Tableau1[Note_tot]&lt;=$Z$2,"faible",IF(AND(Tableau1[Note_tot]&gt;$Z$2,Tableau1[Note_tot]&lt;=$Z$3),"moyen",IF(Tableau1[Note_tot]&gt;$Z$3,"fort","NA"))))</f>
        <v>faible</v>
      </c>
      <c r="V16">
        <v>0</v>
      </c>
      <c r="W1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6">
        <v>2</v>
      </c>
      <c r="Y16">
        <v>2</v>
      </c>
    </row>
    <row r="17" spans="1:25" x14ac:dyDescent="0.3">
      <c r="A17" s="1" t="s">
        <v>315</v>
      </c>
      <c r="B17" s="1" t="s">
        <v>234</v>
      </c>
      <c r="C17">
        <v>2543</v>
      </c>
      <c r="D17">
        <v>2543</v>
      </c>
      <c r="E17" s="1" t="s">
        <v>235</v>
      </c>
      <c r="F17" s="1" t="s">
        <v>236</v>
      </c>
      <c r="G17" s="1" t="s">
        <v>21</v>
      </c>
      <c r="H17" s="1" t="s">
        <v>60</v>
      </c>
      <c r="J1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7" t="s">
        <v>82</v>
      </c>
      <c r="L1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7">
        <v>43.91</v>
      </c>
      <c r="N17">
        <v>987.2</v>
      </c>
      <c r="O17">
        <v>4.4479335494327383</v>
      </c>
      <c r="P17">
        <v>2</v>
      </c>
      <c r="Q17">
        <v>55.6</v>
      </c>
      <c r="R17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55.6</v>
      </c>
      <c r="S17">
        <v>0.02</v>
      </c>
      <c r="T17" s="1" t="s">
        <v>183</v>
      </c>
      <c r="U17" t="str">
        <f>IF(Tableau1[Note_tot]="NA","NA",IF(Tableau1[Note_tot]&lt;=$Z$2,"faible",IF(AND(Tableau1[Note_tot]&gt;$Z$2,Tableau1[Note_tot]&lt;=$Z$3),"moyen",IF(Tableau1[Note_tot]&gt;$Z$3,"fort","NA"))))</f>
        <v>fort</v>
      </c>
      <c r="V17">
        <v>0</v>
      </c>
      <c r="W1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7">
        <v>6</v>
      </c>
      <c r="Y17">
        <v>1.8333333333333333</v>
      </c>
    </row>
    <row r="18" spans="1:25" x14ac:dyDescent="0.3">
      <c r="A18" s="1" t="s">
        <v>315</v>
      </c>
      <c r="B18" s="1" t="s">
        <v>41</v>
      </c>
      <c r="C18">
        <v>1956</v>
      </c>
      <c r="D18">
        <v>836203</v>
      </c>
      <c r="E18" s="1" t="s">
        <v>42</v>
      </c>
      <c r="F18" s="1" t="s">
        <v>43</v>
      </c>
      <c r="G18" s="1" t="s">
        <v>21</v>
      </c>
      <c r="H18" s="1" t="s">
        <v>30</v>
      </c>
      <c r="J1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8" t="s">
        <v>23</v>
      </c>
      <c r="L1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8">
        <v>322.52</v>
      </c>
      <c r="N18">
        <v>5893.18</v>
      </c>
      <c r="O18">
        <v>5.4727668253812025</v>
      </c>
      <c r="P18">
        <v>2</v>
      </c>
      <c r="Q18">
        <v>8.3000000000000007</v>
      </c>
      <c r="R18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8.3000000000000007</v>
      </c>
      <c r="S18">
        <v>53.62</v>
      </c>
      <c r="T18" s="1" t="s">
        <v>185</v>
      </c>
      <c r="U18" t="str">
        <f>IF(Tableau1[Note_tot]="NA","NA",IF(Tableau1[Note_tot]&lt;=$Z$2,"faible",IF(AND(Tableau1[Note_tot]&gt;$Z$2,Tableau1[Note_tot]&lt;=$Z$3),"moyen",IF(Tableau1[Note_tot]&gt;$Z$3,"fort","NA"))))</f>
        <v>faible</v>
      </c>
      <c r="V18">
        <v>2</v>
      </c>
      <c r="W1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8">
        <v>5</v>
      </c>
      <c r="Y18">
        <v>1.4</v>
      </c>
    </row>
    <row r="19" spans="1:25" x14ac:dyDescent="0.3">
      <c r="A19" s="1" t="s">
        <v>315</v>
      </c>
      <c r="B19" s="1" t="s">
        <v>142</v>
      </c>
      <c r="C19">
        <v>3036</v>
      </c>
      <c r="D19">
        <v>3036</v>
      </c>
      <c r="E19" s="1" t="s">
        <v>143</v>
      </c>
      <c r="F19" s="1" t="s">
        <v>144</v>
      </c>
      <c r="G19" s="1" t="s">
        <v>21</v>
      </c>
      <c r="H19" s="1" t="s">
        <v>31</v>
      </c>
      <c r="J1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9" t="s">
        <v>82</v>
      </c>
      <c r="L1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9">
        <v>2275.4299999999998</v>
      </c>
      <c r="N19">
        <v>38744.58</v>
      </c>
      <c r="O19">
        <v>5.8728988674028724</v>
      </c>
      <c r="P19">
        <v>2</v>
      </c>
      <c r="Q19">
        <v>22.2</v>
      </c>
      <c r="R19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19">
        <v>33.03</v>
      </c>
      <c r="T19" s="1" t="s">
        <v>185</v>
      </c>
      <c r="U19" t="str">
        <f>IF(Tableau1[Note_tot]="NA","NA",IF(Tableau1[Note_tot]&lt;=$Z$2,"faible",IF(AND(Tableau1[Note_tot]&gt;$Z$2,Tableau1[Note_tot]&lt;=$Z$3),"moyen",IF(Tableau1[Note_tot]&gt;$Z$3,"fort","NA"))))</f>
        <v>faible</v>
      </c>
      <c r="V19">
        <v>0</v>
      </c>
      <c r="W1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9">
        <v>9</v>
      </c>
      <c r="Y19">
        <v>2.7777777777777777</v>
      </c>
    </row>
    <row r="20" spans="1:25" x14ac:dyDescent="0.3">
      <c r="A20" s="1" t="s">
        <v>315</v>
      </c>
      <c r="B20" s="1" t="s">
        <v>148</v>
      </c>
      <c r="C20">
        <v>1975</v>
      </c>
      <c r="D20">
        <v>836222</v>
      </c>
      <c r="E20" s="1" t="s">
        <v>149</v>
      </c>
      <c r="F20" s="1" t="s">
        <v>150</v>
      </c>
      <c r="G20" s="1" t="s">
        <v>21</v>
      </c>
      <c r="H20" s="1" t="s">
        <v>22</v>
      </c>
      <c r="J2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0">
        <v>0</v>
      </c>
      <c r="L2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0">
        <v>436.7</v>
      </c>
      <c r="N20">
        <v>11964.43</v>
      </c>
      <c r="O20">
        <v>3.6499858330066703</v>
      </c>
      <c r="P20">
        <v>2</v>
      </c>
      <c r="Q20">
        <v>27.8</v>
      </c>
      <c r="R20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27.8</v>
      </c>
      <c r="S20">
        <v>42.02</v>
      </c>
      <c r="T20" s="1" t="s">
        <v>184</v>
      </c>
      <c r="U20" t="str">
        <f>IF(Tableau1[Note_tot]="NA","NA",IF(Tableau1[Note_tot]&lt;=$Z$2,"faible",IF(AND(Tableau1[Note_tot]&gt;$Z$2,Tableau1[Note_tot]&lt;=$Z$3),"moyen",IF(Tableau1[Note_tot]&gt;$Z$3,"fort","NA"))))</f>
        <v>moyen</v>
      </c>
      <c r="V20">
        <v>0</v>
      </c>
      <c r="W2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0">
        <v>3</v>
      </c>
      <c r="Y20">
        <v>1.6666666666666663</v>
      </c>
    </row>
    <row r="21" spans="1:25" x14ac:dyDescent="0.3">
      <c r="A21" s="1" t="s">
        <v>315</v>
      </c>
      <c r="B21" s="1" t="s">
        <v>70</v>
      </c>
      <c r="C21">
        <v>1966</v>
      </c>
      <c r="D21">
        <v>1966</v>
      </c>
      <c r="E21" s="1" t="s">
        <v>71</v>
      </c>
      <c r="F21" s="1" t="s">
        <v>72</v>
      </c>
      <c r="G21" s="1" t="s">
        <v>21</v>
      </c>
      <c r="H21" s="1" t="s">
        <v>30</v>
      </c>
      <c r="J2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1" t="s">
        <v>53</v>
      </c>
      <c r="L2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1">
        <v>11625.31</v>
      </c>
      <c r="N21">
        <v>110710.5</v>
      </c>
      <c r="O21">
        <v>10.500639054109593</v>
      </c>
      <c r="P21">
        <v>3</v>
      </c>
      <c r="Q21">
        <v>11.1</v>
      </c>
      <c r="R21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1">
        <v>11.39</v>
      </c>
      <c r="T21" s="1" t="s">
        <v>185</v>
      </c>
      <c r="U21" t="str">
        <f>IF(Tableau1[Note_tot]="NA","NA",IF(Tableau1[Note_tot]&lt;=$Z$2,"faible",IF(AND(Tableau1[Note_tot]&gt;$Z$2,Tableau1[Note_tot]&lt;=$Z$3),"moyen",IF(Tableau1[Note_tot]&gt;$Z$3,"fort","NA"))))</f>
        <v>faible</v>
      </c>
      <c r="V21">
        <v>0</v>
      </c>
      <c r="W2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1">
        <v>4</v>
      </c>
      <c r="Y21">
        <v>0</v>
      </c>
    </row>
    <row r="22" spans="1:25" x14ac:dyDescent="0.3">
      <c r="A22" s="1" t="s">
        <v>315</v>
      </c>
      <c r="B22" s="1" t="s">
        <v>145</v>
      </c>
      <c r="C22">
        <v>3525</v>
      </c>
      <c r="D22">
        <v>3525</v>
      </c>
      <c r="E22" s="1" t="s">
        <v>146</v>
      </c>
      <c r="F22" s="1" t="s">
        <v>147</v>
      </c>
      <c r="G22" s="1" t="s">
        <v>29</v>
      </c>
      <c r="H22" s="1" t="s">
        <v>22</v>
      </c>
      <c r="J2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2" t="s">
        <v>101</v>
      </c>
      <c r="L2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2">
        <v>182.03</v>
      </c>
      <c r="N22">
        <v>1929.57</v>
      </c>
      <c r="O22">
        <v>9.4337080282135393</v>
      </c>
      <c r="P22">
        <v>3</v>
      </c>
      <c r="Q22">
        <v>33.299999999999997</v>
      </c>
      <c r="R22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33.299999999999997</v>
      </c>
      <c r="S22">
        <v>0.03</v>
      </c>
      <c r="T22" s="1" t="s">
        <v>184</v>
      </c>
      <c r="U22" t="str">
        <f>IF(Tableau1[Note_tot]="NA","NA",IF(Tableau1[Note_tot]&lt;=$Z$2,"faible",IF(AND(Tableau1[Note_tot]&gt;$Z$2,Tableau1[Note_tot]&lt;=$Z$3),"moyen",IF(Tableau1[Note_tot]&gt;$Z$3,"fort","NA"))))</f>
        <v>moyen</v>
      </c>
      <c r="V22">
        <v>0</v>
      </c>
      <c r="W2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2">
        <v>4</v>
      </c>
      <c r="Y22">
        <v>0.5</v>
      </c>
    </row>
    <row r="23" spans="1:25" x14ac:dyDescent="0.3">
      <c r="A23" s="1" t="s">
        <v>315</v>
      </c>
      <c r="B23" s="1" t="s">
        <v>32</v>
      </c>
      <c r="C23">
        <v>3136</v>
      </c>
      <c r="D23">
        <v>3136</v>
      </c>
      <c r="E23" s="1" t="s">
        <v>33</v>
      </c>
      <c r="F23" s="1" t="s">
        <v>34</v>
      </c>
      <c r="G23" s="1" t="s">
        <v>21</v>
      </c>
      <c r="H23" s="1" t="s">
        <v>30</v>
      </c>
      <c r="J2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3" t="s">
        <v>23</v>
      </c>
      <c r="L2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3">
        <v>2757.99</v>
      </c>
      <c r="N23">
        <v>25223.69</v>
      </c>
      <c r="O23">
        <v>10.934125815850098</v>
      </c>
      <c r="P23">
        <v>3</v>
      </c>
      <c r="Q23">
        <v>13.9</v>
      </c>
      <c r="R23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13.9</v>
      </c>
      <c r="S23">
        <v>20.95</v>
      </c>
      <c r="T23" s="1" t="s">
        <v>185</v>
      </c>
      <c r="U23" t="str">
        <f>IF(Tableau1[Note_tot]="NA","NA",IF(Tableau1[Note_tot]&lt;=$Z$2,"faible",IF(AND(Tableau1[Note_tot]&gt;$Z$2,Tableau1[Note_tot]&lt;=$Z$3),"moyen",IF(Tableau1[Note_tot]&gt;$Z$3,"fort","NA"))))</f>
        <v>faible</v>
      </c>
      <c r="V23">
        <v>2</v>
      </c>
      <c r="W2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3">
        <v>4</v>
      </c>
      <c r="Y23">
        <v>1.5</v>
      </c>
    </row>
    <row r="24" spans="1:25" x14ac:dyDescent="0.3">
      <c r="A24" s="1" t="s">
        <v>315</v>
      </c>
      <c r="B24" s="1" t="s">
        <v>114</v>
      </c>
      <c r="C24">
        <v>2938</v>
      </c>
      <c r="D24">
        <v>2938</v>
      </c>
      <c r="E24" s="1" t="s">
        <v>115</v>
      </c>
      <c r="F24" s="1" t="s">
        <v>116</v>
      </c>
      <c r="G24" s="1" t="s">
        <v>29</v>
      </c>
      <c r="H24" s="1" t="s">
        <v>30</v>
      </c>
      <c r="J2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4" t="s">
        <v>53</v>
      </c>
      <c r="L2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4">
        <v>458.88</v>
      </c>
      <c r="N24">
        <v>4088</v>
      </c>
      <c r="O24">
        <v>11.22504892367906</v>
      </c>
      <c r="P24">
        <v>3</v>
      </c>
      <c r="Q24">
        <v>11.1</v>
      </c>
      <c r="R24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4">
        <v>35.71</v>
      </c>
      <c r="T24" s="1" t="s">
        <v>185</v>
      </c>
      <c r="U24" t="str">
        <f>IF(Tableau1[Note_tot]="NA","NA",IF(Tableau1[Note_tot]&lt;=$Z$2,"faible",IF(AND(Tableau1[Note_tot]&gt;$Z$2,Tableau1[Note_tot]&lt;=$Z$3),"moyen",IF(Tableau1[Note_tot]&gt;$Z$3,"fort","NA"))))</f>
        <v>faible</v>
      </c>
      <c r="V24">
        <v>0</v>
      </c>
      <c r="W2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4">
        <v>40</v>
      </c>
      <c r="Y24">
        <v>1.5</v>
      </c>
    </row>
    <row r="25" spans="1:25" x14ac:dyDescent="0.3">
      <c r="A25" s="1" t="s">
        <v>315</v>
      </c>
      <c r="B25" s="1" t="s">
        <v>76</v>
      </c>
      <c r="C25">
        <v>3070</v>
      </c>
      <c r="D25">
        <v>3070</v>
      </c>
      <c r="E25" s="1" t="s">
        <v>77</v>
      </c>
      <c r="F25" s="1" t="s">
        <v>78</v>
      </c>
      <c r="G25" s="1" t="s">
        <v>21</v>
      </c>
      <c r="H25" s="1" t="s">
        <v>30</v>
      </c>
      <c r="J2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5" t="s">
        <v>53</v>
      </c>
      <c r="L2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5">
        <v>4069.34</v>
      </c>
      <c r="N25">
        <v>42710.84</v>
      </c>
      <c r="O25">
        <v>9.5276515282771328</v>
      </c>
      <c r="P25">
        <v>3</v>
      </c>
      <c r="Q25">
        <v>11.1</v>
      </c>
      <c r="R2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5">
        <v>17.3</v>
      </c>
      <c r="T25" s="1" t="s">
        <v>185</v>
      </c>
      <c r="U25" t="str">
        <f>IF(Tableau1[Note_tot]="NA","NA",IF(Tableau1[Note_tot]&lt;=$Z$2,"faible",IF(AND(Tableau1[Note_tot]&gt;$Z$2,Tableau1[Note_tot]&lt;=$Z$3),"moyen",IF(Tableau1[Note_tot]&gt;$Z$3,"fort","NA"))))</f>
        <v>faible</v>
      </c>
      <c r="V25">
        <v>0</v>
      </c>
      <c r="W2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5">
        <v>7</v>
      </c>
      <c r="Y25">
        <v>0.7142857142857143</v>
      </c>
    </row>
    <row r="26" spans="1:25" x14ac:dyDescent="0.3">
      <c r="A26" s="1" t="s">
        <v>315</v>
      </c>
      <c r="B26" s="1" t="s">
        <v>252</v>
      </c>
      <c r="C26">
        <v>1984</v>
      </c>
      <c r="D26">
        <v>1984</v>
      </c>
      <c r="E26" s="1" t="s">
        <v>253</v>
      </c>
      <c r="F26" s="1" t="s">
        <v>254</v>
      </c>
      <c r="G26" s="1" t="s">
        <v>21</v>
      </c>
      <c r="H26" s="1" t="s">
        <v>30</v>
      </c>
      <c r="J2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6" t="s">
        <v>53</v>
      </c>
      <c r="L2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6">
        <v>506.85</v>
      </c>
      <c r="N26">
        <v>4878.74</v>
      </c>
      <c r="O26">
        <v>10.388952885376144</v>
      </c>
      <c r="P26">
        <v>3</v>
      </c>
      <c r="Q26">
        <v>11.1</v>
      </c>
      <c r="R26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6">
        <v>57.43</v>
      </c>
      <c r="T26" s="1" t="s">
        <v>185</v>
      </c>
      <c r="U26" t="str">
        <f>IF(Tableau1[Note_tot]="NA","NA",IF(Tableau1[Note_tot]&lt;=$Z$2,"faible",IF(AND(Tableau1[Note_tot]&gt;$Z$2,Tableau1[Note_tot]&lt;=$Z$3),"moyen",IF(Tableau1[Note_tot]&gt;$Z$3,"fort","NA"))))</f>
        <v>faible</v>
      </c>
      <c r="V26">
        <v>0</v>
      </c>
      <c r="W2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6">
        <v>10</v>
      </c>
      <c r="Y26">
        <v>0.8</v>
      </c>
    </row>
    <row r="27" spans="1:25" x14ac:dyDescent="0.3">
      <c r="A27" s="1" t="s">
        <v>315</v>
      </c>
      <c r="B27" s="1" t="s">
        <v>89</v>
      </c>
      <c r="C27">
        <v>965</v>
      </c>
      <c r="D27">
        <v>965</v>
      </c>
      <c r="E27" s="1" t="s">
        <v>90</v>
      </c>
      <c r="F27" s="1" t="s">
        <v>91</v>
      </c>
      <c r="G27" s="1" t="s">
        <v>21</v>
      </c>
      <c r="H27" s="1" t="s">
        <v>30</v>
      </c>
      <c r="J2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7" t="s">
        <v>53</v>
      </c>
      <c r="L2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7">
        <v>3360.15</v>
      </c>
      <c r="N27">
        <v>32493.35</v>
      </c>
      <c r="O27">
        <v>10.341039012597964</v>
      </c>
      <c r="P27">
        <v>3</v>
      </c>
      <c r="Q27">
        <v>11.1</v>
      </c>
      <c r="R27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7">
        <v>13.92</v>
      </c>
      <c r="T27" s="1" t="s">
        <v>185</v>
      </c>
      <c r="U27" t="str">
        <f>IF(Tableau1[Note_tot]="NA","NA",IF(Tableau1[Note_tot]&lt;=$Z$2,"faible",IF(AND(Tableau1[Note_tot]&gt;$Z$2,Tableau1[Note_tot]&lt;=$Z$3),"moyen",IF(Tableau1[Note_tot]&gt;$Z$3,"fort","NA"))))</f>
        <v>faible</v>
      </c>
      <c r="V27">
        <v>0</v>
      </c>
      <c r="W2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7">
        <v>5</v>
      </c>
      <c r="Y27">
        <v>0.6</v>
      </c>
    </row>
    <row r="28" spans="1:25" x14ac:dyDescent="0.3">
      <c r="A28" s="1" t="s">
        <v>315</v>
      </c>
      <c r="B28" s="1" t="s">
        <v>67</v>
      </c>
      <c r="C28">
        <v>3343</v>
      </c>
      <c r="D28">
        <v>3343</v>
      </c>
      <c r="E28" s="1" t="s">
        <v>68</v>
      </c>
      <c r="F28" s="1" t="s">
        <v>69</v>
      </c>
      <c r="G28" s="1" t="s">
        <v>29</v>
      </c>
      <c r="H28" s="1" t="s">
        <v>30</v>
      </c>
      <c r="J2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8" t="s">
        <v>53</v>
      </c>
      <c r="L2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8">
        <v>1162.9000000000001</v>
      </c>
      <c r="N28">
        <v>11054.19</v>
      </c>
      <c r="O28">
        <v>10.519992871481312</v>
      </c>
      <c r="P28">
        <v>3</v>
      </c>
      <c r="Q28">
        <v>11.1</v>
      </c>
      <c r="R28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8">
        <v>49.29</v>
      </c>
      <c r="T28" s="1" t="s">
        <v>185</v>
      </c>
      <c r="U28" t="str">
        <f>IF(Tableau1[Note_tot]="NA","NA",IF(Tableau1[Note_tot]&lt;=$Z$2,"faible",IF(AND(Tableau1[Note_tot]&gt;$Z$2,Tableau1[Note_tot]&lt;=$Z$3),"moyen",IF(Tableau1[Note_tot]&gt;$Z$3,"fort","NA"))))</f>
        <v>faible</v>
      </c>
      <c r="V28">
        <v>0</v>
      </c>
      <c r="W2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8">
        <v>14</v>
      </c>
      <c r="Y28">
        <v>1</v>
      </c>
    </row>
    <row r="29" spans="1:25" x14ac:dyDescent="0.3">
      <c r="A29" s="1" t="s">
        <v>315</v>
      </c>
      <c r="B29" s="1" t="s">
        <v>204</v>
      </c>
      <c r="C29">
        <v>2767</v>
      </c>
      <c r="D29">
        <v>2767</v>
      </c>
      <c r="E29" s="1" t="s">
        <v>205</v>
      </c>
      <c r="F29" s="1" t="s">
        <v>206</v>
      </c>
      <c r="G29" s="1" t="s">
        <v>21</v>
      </c>
      <c r="H29" s="1" t="s">
        <v>30</v>
      </c>
      <c r="J2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9" t="s">
        <v>53</v>
      </c>
      <c r="L2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9">
        <v>704.09</v>
      </c>
      <c r="N29">
        <v>6664.66</v>
      </c>
      <c r="O29">
        <v>10.564529923506976</v>
      </c>
      <c r="P29">
        <v>3</v>
      </c>
      <c r="Q29">
        <v>11.1</v>
      </c>
      <c r="R29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9">
        <v>78.73</v>
      </c>
      <c r="T29" s="1" t="s">
        <v>185</v>
      </c>
      <c r="U29" t="str">
        <f>IF(Tableau1[Note_tot]="NA","NA",IF(Tableau1[Note_tot]&lt;=$Z$2,"faible",IF(AND(Tableau1[Note_tot]&gt;$Z$2,Tableau1[Note_tot]&lt;=$Z$3),"moyen",IF(Tableau1[Note_tot]&gt;$Z$3,"fort","NA"))))</f>
        <v>faible</v>
      </c>
      <c r="V29">
        <v>0</v>
      </c>
      <c r="W2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9">
        <v>7</v>
      </c>
      <c r="Y29">
        <v>1.4285714285714286</v>
      </c>
    </row>
    <row r="30" spans="1:25" x14ac:dyDescent="0.3">
      <c r="A30" s="1" t="s">
        <v>315</v>
      </c>
      <c r="B30" s="1" t="s">
        <v>213</v>
      </c>
      <c r="C30">
        <v>2616</v>
      </c>
      <c r="D30">
        <v>2616</v>
      </c>
      <c r="E30" s="1" t="s">
        <v>214</v>
      </c>
      <c r="F30" s="1" t="s">
        <v>215</v>
      </c>
      <c r="G30" s="1" t="s">
        <v>21</v>
      </c>
      <c r="H30" s="1" t="s">
        <v>31</v>
      </c>
      <c r="J3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0" t="s">
        <v>82</v>
      </c>
      <c r="L3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0">
        <v>688.57</v>
      </c>
      <c r="N30">
        <v>4835.4799999999996</v>
      </c>
      <c r="O30">
        <v>14.239951359534112</v>
      </c>
      <c r="P30">
        <v>4</v>
      </c>
      <c r="Q30">
        <v>33.299999999999997</v>
      </c>
      <c r="R30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33.299999999999997</v>
      </c>
      <c r="S30">
        <v>16.62</v>
      </c>
      <c r="T30" s="1" t="s">
        <v>184</v>
      </c>
      <c r="U30" t="str">
        <f>IF(Tableau1[Note_tot]="NA","NA",IF(Tableau1[Note_tot]&lt;=$Z$2,"faible",IF(AND(Tableau1[Note_tot]&gt;$Z$2,Tableau1[Note_tot]&lt;=$Z$3),"moyen",IF(Tableau1[Note_tot]&gt;$Z$3,"fort","NA"))))</f>
        <v>moyen</v>
      </c>
      <c r="V30">
        <v>0</v>
      </c>
      <c r="W3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0">
        <v>9</v>
      </c>
      <c r="Y30">
        <v>1.6666666666666667</v>
      </c>
    </row>
    <row r="31" spans="1:25" x14ac:dyDescent="0.3">
      <c r="A31" s="1" t="s">
        <v>315</v>
      </c>
      <c r="B31" s="1" t="s">
        <v>130</v>
      </c>
      <c r="C31">
        <v>3571</v>
      </c>
      <c r="D31">
        <v>3571</v>
      </c>
      <c r="E31" s="1" t="s">
        <v>131</v>
      </c>
      <c r="F31" s="1" t="s">
        <v>132</v>
      </c>
      <c r="G31" s="1" t="s">
        <v>29</v>
      </c>
      <c r="H31" s="1" t="s">
        <v>22</v>
      </c>
      <c r="J3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1" t="s">
        <v>82</v>
      </c>
      <c r="L3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1">
        <v>4575.79</v>
      </c>
      <c r="N31">
        <v>34655.47</v>
      </c>
      <c r="O31">
        <v>13.203658758631754</v>
      </c>
      <c r="P31">
        <v>4</v>
      </c>
      <c r="Q31">
        <v>44.4</v>
      </c>
      <c r="R31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44.4</v>
      </c>
      <c r="S31">
        <v>13.52</v>
      </c>
      <c r="T31" s="1" t="s">
        <v>184</v>
      </c>
      <c r="U31" t="str">
        <f>IF(Tableau1[Note_tot]="NA","NA",IF(Tableau1[Note_tot]&lt;=$Z$2,"faible",IF(AND(Tableau1[Note_tot]&gt;$Z$2,Tableau1[Note_tot]&lt;=$Z$3),"moyen",IF(Tableau1[Note_tot]&gt;$Z$3,"fort","NA"))))</f>
        <v>moyen</v>
      </c>
      <c r="V31">
        <v>0</v>
      </c>
      <c r="W3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1">
        <v>27</v>
      </c>
      <c r="Y31">
        <v>1.8518518518518521</v>
      </c>
    </row>
    <row r="32" spans="1:25" x14ac:dyDescent="0.3">
      <c r="A32" s="1" t="s">
        <v>315</v>
      </c>
      <c r="B32" s="1" t="s">
        <v>207</v>
      </c>
      <c r="C32">
        <v>2502</v>
      </c>
      <c r="D32">
        <v>2504</v>
      </c>
      <c r="E32" s="1" t="s">
        <v>208</v>
      </c>
      <c r="F32" s="1" t="s">
        <v>209</v>
      </c>
      <c r="G32" s="1" t="s">
        <v>29</v>
      </c>
      <c r="H32" s="1" t="s">
        <v>31</v>
      </c>
      <c r="J3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2" t="s">
        <v>53</v>
      </c>
      <c r="L3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2">
        <v>686.11</v>
      </c>
      <c r="N32">
        <v>5879.81</v>
      </c>
      <c r="O32">
        <v>11.668914471726128</v>
      </c>
      <c r="P32">
        <v>4</v>
      </c>
      <c r="Q32">
        <v>27.8</v>
      </c>
      <c r="R32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27.8</v>
      </c>
      <c r="S32">
        <v>40.76</v>
      </c>
      <c r="T32" s="1" t="s">
        <v>184</v>
      </c>
      <c r="U32" t="str">
        <f>IF(Tableau1[Note_tot]="NA","NA",IF(Tableau1[Note_tot]&lt;=$Z$2,"faible",IF(AND(Tableau1[Note_tot]&gt;$Z$2,Tableau1[Note_tot]&lt;=$Z$3),"moyen",IF(Tableau1[Note_tot]&gt;$Z$3,"fort","NA"))))</f>
        <v>moyen</v>
      </c>
      <c r="V32">
        <v>0</v>
      </c>
      <c r="W3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2">
        <v>17</v>
      </c>
      <c r="Y32">
        <v>0.94117647058823517</v>
      </c>
    </row>
    <row r="33" spans="1:25" x14ac:dyDescent="0.3">
      <c r="A33" s="1" t="s">
        <v>315</v>
      </c>
      <c r="B33" s="1" t="s">
        <v>98</v>
      </c>
      <c r="C33">
        <v>2506</v>
      </c>
      <c r="D33">
        <v>2506</v>
      </c>
      <c r="E33" s="1" t="s">
        <v>99</v>
      </c>
      <c r="F33" s="1" t="s">
        <v>100</v>
      </c>
      <c r="G33" s="1" t="s">
        <v>21</v>
      </c>
      <c r="H33" s="1" t="s">
        <v>30</v>
      </c>
      <c r="J3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3" t="s">
        <v>53</v>
      </c>
      <c r="L3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3">
        <v>11304.49</v>
      </c>
      <c r="N33">
        <v>93339.09</v>
      </c>
      <c r="O33">
        <v>12.111206569509088</v>
      </c>
      <c r="P33">
        <v>4</v>
      </c>
      <c r="Q33">
        <v>16.7</v>
      </c>
      <c r="R33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3">
        <v>12.55</v>
      </c>
      <c r="T33" s="1" t="s">
        <v>185</v>
      </c>
      <c r="U33" t="str">
        <f>IF(Tableau1[Note_tot]="NA","NA",IF(Tableau1[Note_tot]&lt;=$Z$2,"faible",IF(AND(Tableau1[Note_tot]&gt;$Z$2,Tableau1[Note_tot]&lt;=$Z$3),"moyen",IF(Tableau1[Note_tot]&gt;$Z$3,"fort","NA"))))</f>
        <v>faible</v>
      </c>
      <c r="V33">
        <v>0</v>
      </c>
      <c r="W3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3">
        <v>13</v>
      </c>
      <c r="Y33">
        <v>1.3076923076923077</v>
      </c>
    </row>
    <row r="34" spans="1:25" x14ac:dyDescent="0.3">
      <c r="A34" s="1" t="s">
        <v>315</v>
      </c>
      <c r="B34" s="1" t="s">
        <v>120</v>
      </c>
      <c r="C34">
        <v>3283</v>
      </c>
      <c r="D34">
        <v>530157</v>
      </c>
      <c r="E34" s="1" t="s">
        <v>121</v>
      </c>
      <c r="F34" s="1" t="s">
        <v>122</v>
      </c>
      <c r="G34" s="1" t="s">
        <v>21</v>
      </c>
      <c r="H34" s="1" t="s">
        <v>31</v>
      </c>
      <c r="J3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4" t="s">
        <v>82</v>
      </c>
      <c r="L3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4">
        <v>683.37</v>
      </c>
      <c r="N34">
        <v>5393.15</v>
      </c>
      <c r="O34">
        <v>12.671073491373315</v>
      </c>
      <c r="P34">
        <v>4</v>
      </c>
      <c r="Q34">
        <v>33.299999999999997</v>
      </c>
      <c r="R34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33.299999999999997</v>
      </c>
      <c r="S34">
        <v>43.77</v>
      </c>
      <c r="T34" s="1" t="s">
        <v>184</v>
      </c>
      <c r="U34" t="str">
        <f>IF(Tableau1[Note_tot]="NA","NA",IF(Tableau1[Note_tot]&lt;=$Z$2,"faible",IF(AND(Tableau1[Note_tot]&gt;$Z$2,Tableau1[Note_tot]&lt;=$Z$3),"moyen",IF(Tableau1[Note_tot]&gt;$Z$3,"fort","NA"))))</f>
        <v>moyen</v>
      </c>
      <c r="V34">
        <v>0</v>
      </c>
      <c r="W3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4">
        <v>11</v>
      </c>
      <c r="Y34">
        <v>1.2727272727272727</v>
      </c>
    </row>
    <row r="35" spans="1:25" x14ac:dyDescent="0.3">
      <c r="A35" s="1" t="s">
        <v>315</v>
      </c>
      <c r="B35" s="1" t="s">
        <v>64</v>
      </c>
      <c r="C35">
        <v>3619</v>
      </c>
      <c r="D35">
        <v>3619</v>
      </c>
      <c r="E35" s="1" t="s">
        <v>65</v>
      </c>
      <c r="F35" s="1" t="s">
        <v>66</v>
      </c>
      <c r="G35" s="1" t="s">
        <v>29</v>
      </c>
      <c r="H35" s="1" t="s">
        <v>30</v>
      </c>
      <c r="J3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5" t="s">
        <v>53</v>
      </c>
      <c r="L3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5">
        <v>9041.11</v>
      </c>
      <c r="N35">
        <v>66371.03</v>
      </c>
      <c r="O35">
        <v>13.622072762770143</v>
      </c>
      <c r="P35">
        <v>4</v>
      </c>
      <c r="Q35">
        <v>16.7</v>
      </c>
      <c r="R3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5">
        <v>4.42</v>
      </c>
      <c r="T35" s="1" t="s">
        <v>185</v>
      </c>
      <c r="U35" t="str">
        <f>IF(Tableau1[Note_tot]="NA","NA",IF(Tableau1[Note_tot]&lt;=$Z$2,"faible",IF(AND(Tableau1[Note_tot]&gt;$Z$2,Tableau1[Note_tot]&lt;=$Z$3),"moyen",IF(Tableau1[Note_tot]&gt;$Z$3,"fort","NA"))))</f>
        <v>faible</v>
      </c>
      <c r="V35">
        <v>0</v>
      </c>
      <c r="W3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5">
        <v>4</v>
      </c>
      <c r="Y35">
        <v>2.5</v>
      </c>
    </row>
    <row r="36" spans="1:25" x14ac:dyDescent="0.3">
      <c r="A36" s="1" t="s">
        <v>315</v>
      </c>
      <c r="B36" s="1" t="s">
        <v>95</v>
      </c>
      <c r="C36">
        <v>3059</v>
      </c>
      <c r="D36">
        <v>3059</v>
      </c>
      <c r="E36" s="1" t="s">
        <v>96</v>
      </c>
      <c r="F36" s="1" t="s">
        <v>97</v>
      </c>
      <c r="G36" s="1" t="s">
        <v>21</v>
      </c>
      <c r="H36" s="1" t="s">
        <v>30</v>
      </c>
      <c r="J3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6">
        <v>0</v>
      </c>
      <c r="L3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6">
        <v>17453.71</v>
      </c>
      <c r="N36">
        <v>148198.31</v>
      </c>
      <c r="O36">
        <v>11.77726655587368</v>
      </c>
      <c r="P36">
        <v>4</v>
      </c>
      <c r="Q36">
        <v>16.7</v>
      </c>
      <c r="R36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6">
        <v>8.92</v>
      </c>
      <c r="T36" s="1" t="s">
        <v>185</v>
      </c>
      <c r="U36" t="str">
        <f>IF(Tableau1[Note_tot]="NA","NA",IF(Tableau1[Note_tot]&lt;=$Z$2,"faible",IF(AND(Tableau1[Note_tot]&gt;$Z$2,Tableau1[Note_tot]&lt;=$Z$3),"moyen",IF(Tableau1[Note_tot]&gt;$Z$3,"fort","NA"))))</f>
        <v>faible</v>
      </c>
      <c r="V36">
        <v>0</v>
      </c>
      <c r="W3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6">
        <v>4</v>
      </c>
      <c r="Y36">
        <v>3</v>
      </c>
    </row>
    <row r="37" spans="1:25" x14ac:dyDescent="0.3">
      <c r="A37" s="1" t="s">
        <v>315</v>
      </c>
      <c r="B37" s="1" t="s">
        <v>243</v>
      </c>
      <c r="C37">
        <v>2477</v>
      </c>
      <c r="D37">
        <v>2477</v>
      </c>
      <c r="E37" s="1" t="s">
        <v>244</v>
      </c>
      <c r="F37" s="1" t="s">
        <v>245</v>
      </c>
      <c r="G37" s="1" t="s">
        <v>29</v>
      </c>
      <c r="H37" s="1" t="s">
        <v>123</v>
      </c>
      <c r="J3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7" t="s">
        <v>82</v>
      </c>
      <c r="L3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7">
        <v>684</v>
      </c>
      <c r="N37">
        <v>5157.59</v>
      </c>
      <c r="O37">
        <v>13.26200803088264</v>
      </c>
      <c r="P37">
        <v>4</v>
      </c>
      <c r="Q37">
        <v>55.6</v>
      </c>
      <c r="R37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55.6</v>
      </c>
      <c r="S37">
        <v>48.78</v>
      </c>
      <c r="T37" s="1" t="s">
        <v>183</v>
      </c>
      <c r="U37" t="str">
        <f>IF(Tableau1[Note_tot]="NA","NA",IF(Tableau1[Note_tot]&lt;=$Z$2,"faible",IF(AND(Tableau1[Note_tot]&gt;$Z$2,Tableau1[Note_tot]&lt;=$Z$3),"moyen",IF(Tableau1[Note_tot]&gt;$Z$3,"fort","NA"))))</f>
        <v>fort</v>
      </c>
      <c r="V37">
        <v>0</v>
      </c>
      <c r="W3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7">
        <v>18</v>
      </c>
      <c r="Y37">
        <v>1.5</v>
      </c>
    </row>
    <row r="38" spans="1:25" x14ac:dyDescent="0.3">
      <c r="A38" s="1" t="s">
        <v>315</v>
      </c>
      <c r="B38" s="1" t="s">
        <v>35</v>
      </c>
      <c r="C38">
        <v>977</v>
      </c>
      <c r="D38">
        <v>977</v>
      </c>
      <c r="E38" s="1" t="s">
        <v>36</v>
      </c>
      <c r="F38" s="1" t="s">
        <v>37</v>
      </c>
      <c r="G38" s="1" t="s">
        <v>21</v>
      </c>
      <c r="H38" s="1" t="s">
        <v>30</v>
      </c>
      <c r="J3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8" t="s">
        <v>23</v>
      </c>
      <c r="L3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8">
        <v>3720.07</v>
      </c>
      <c r="N38">
        <v>32890.39</v>
      </c>
      <c r="O38">
        <v>11.310507415691941</v>
      </c>
      <c r="P38">
        <v>4</v>
      </c>
      <c r="Q38">
        <v>19.399999999999999</v>
      </c>
      <c r="R38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19.399999999999999</v>
      </c>
      <c r="S38">
        <v>13.87</v>
      </c>
      <c r="T38" s="1" t="s">
        <v>185</v>
      </c>
      <c r="U38" t="str">
        <f>IF(Tableau1[Note_tot]="NA","NA",IF(Tableau1[Note_tot]&lt;=$Z$2,"faible",IF(AND(Tableau1[Note_tot]&gt;$Z$2,Tableau1[Note_tot]&lt;=$Z$3),"moyen",IF(Tableau1[Note_tot]&gt;$Z$3,"fort","NA"))))</f>
        <v>faible</v>
      </c>
      <c r="V38">
        <v>2</v>
      </c>
      <c r="W3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8">
        <v>5</v>
      </c>
      <c r="Y38">
        <v>0.4</v>
      </c>
    </row>
    <row r="39" spans="1:25" x14ac:dyDescent="0.3">
      <c r="A39" s="1" t="s">
        <v>315</v>
      </c>
      <c r="B39" s="1" t="s">
        <v>61</v>
      </c>
      <c r="C39">
        <v>2586</v>
      </c>
      <c r="D39">
        <v>2586</v>
      </c>
      <c r="E39" s="1" t="s">
        <v>62</v>
      </c>
      <c r="F39" s="1" t="s">
        <v>63</v>
      </c>
      <c r="G39" s="1" t="s">
        <v>21</v>
      </c>
      <c r="H39" s="1" t="s">
        <v>30</v>
      </c>
      <c r="J3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9" t="s">
        <v>53</v>
      </c>
      <c r="L3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9">
        <v>661.14</v>
      </c>
      <c r="N39">
        <v>5052</v>
      </c>
      <c r="O39">
        <v>13.086698337292161</v>
      </c>
      <c r="P39">
        <v>4</v>
      </c>
      <c r="Q39">
        <v>16.7</v>
      </c>
      <c r="R39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9">
        <v>66.41</v>
      </c>
      <c r="T39" s="1" t="s">
        <v>185</v>
      </c>
      <c r="U39" t="str">
        <f>IF(Tableau1[Note_tot]="NA","NA",IF(Tableau1[Note_tot]&lt;=$Z$2,"faible",IF(AND(Tableau1[Note_tot]&gt;$Z$2,Tableau1[Note_tot]&lt;=$Z$3),"moyen",IF(Tableau1[Note_tot]&gt;$Z$3,"fort","NA"))))</f>
        <v>faible</v>
      </c>
      <c r="V39">
        <v>0</v>
      </c>
      <c r="W3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9">
        <v>8</v>
      </c>
      <c r="Y39">
        <v>0.875</v>
      </c>
    </row>
    <row r="40" spans="1:25" x14ac:dyDescent="0.3">
      <c r="A40" s="1" t="s">
        <v>315</v>
      </c>
      <c r="B40" s="1" t="s">
        <v>270</v>
      </c>
      <c r="C40">
        <v>3533</v>
      </c>
      <c r="D40">
        <v>3533</v>
      </c>
      <c r="E40" s="1" t="s">
        <v>271</v>
      </c>
      <c r="F40" s="1" t="s">
        <v>272</v>
      </c>
      <c r="G40" s="1" t="s">
        <v>29</v>
      </c>
      <c r="H40" s="1" t="s">
        <v>30</v>
      </c>
      <c r="J4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0" t="s">
        <v>101</v>
      </c>
      <c r="L4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0">
        <v>6614.78</v>
      </c>
      <c r="N40">
        <v>40306.550000000003</v>
      </c>
      <c r="O40">
        <v>16.411178828254961</v>
      </c>
      <c r="P40">
        <v>5</v>
      </c>
      <c r="Q40">
        <v>22.2</v>
      </c>
      <c r="R4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0">
        <v>34.79</v>
      </c>
      <c r="T40" s="1" t="s">
        <v>185</v>
      </c>
      <c r="U40" t="str">
        <f>IF(Tableau1[Note_tot]="NA","NA",IF(Tableau1[Note_tot]&lt;=$Z$2,"faible",IF(AND(Tableau1[Note_tot]&gt;$Z$2,Tableau1[Note_tot]&lt;=$Z$3),"moyen",IF(Tableau1[Note_tot]&gt;$Z$3,"fort","NA"))))</f>
        <v>faible</v>
      </c>
      <c r="V40">
        <v>0</v>
      </c>
      <c r="W4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0">
        <v>14</v>
      </c>
      <c r="Y40">
        <v>1.7142857142857142</v>
      </c>
    </row>
    <row r="41" spans="1:25" x14ac:dyDescent="0.3">
      <c r="A41" s="1" t="s">
        <v>315</v>
      </c>
      <c r="B41" s="1" t="s">
        <v>219</v>
      </c>
      <c r="C41">
        <v>2486</v>
      </c>
      <c r="D41">
        <v>2486</v>
      </c>
      <c r="E41" s="1" t="s">
        <v>220</v>
      </c>
      <c r="F41" s="1" t="s">
        <v>221</v>
      </c>
      <c r="G41" s="1" t="s">
        <v>29</v>
      </c>
      <c r="H41" s="1" t="s">
        <v>30</v>
      </c>
      <c r="J4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1" t="s">
        <v>53</v>
      </c>
      <c r="L4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1">
        <v>181.74</v>
      </c>
      <c r="N41">
        <v>1149.49</v>
      </c>
      <c r="O41">
        <v>15.810489869420351</v>
      </c>
      <c r="P41">
        <v>5</v>
      </c>
      <c r="Q41">
        <v>22.2</v>
      </c>
      <c r="R4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1">
        <v>37.950000000000003</v>
      </c>
      <c r="T41" s="1" t="s">
        <v>185</v>
      </c>
      <c r="U41" t="str">
        <f>IF(Tableau1[Note_tot]="NA","NA",IF(Tableau1[Note_tot]&lt;=$Z$2,"faible",IF(AND(Tableau1[Note_tot]&gt;$Z$2,Tableau1[Note_tot]&lt;=$Z$3),"moyen",IF(Tableau1[Note_tot]&gt;$Z$3,"fort","NA"))))</f>
        <v>faible</v>
      </c>
      <c r="V41">
        <v>0</v>
      </c>
      <c r="W4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1">
        <v>10</v>
      </c>
      <c r="Y41">
        <v>2.1</v>
      </c>
    </row>
    <row r="42" spans="1:25" x14ac:dyDescent="0.3">
      <c r="A42" s="1" t="s">
        <v>315</v>
      </c>
      <c r="B42" s="1" t="s">
        <v>111</v>
      </c>
      <c r="C42">
        <v>3120</v>
      </c>
      <c r="D42">
        <v>3120</v>
      </c>
      <c r="E42" s="1" t="s">
        <v>112</v>
      </c>
      <c r="F42" s="1" t="s">
        <v>113</v>
      </c>
      <c r="G42" s="1" t="s">
        <v>29</v>
      </c>
      <c r="H42" s="1" t="s">
        <v>30</v>
      </c>
      <c r="J4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2" t="s">
        <v>53</v>
      </c>
      <c r="L4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2">
        <v>7217.91</v>
      </c>
      <c r="N42">
        <v>43357.36</v>
      </c>
      <c r="O42">
        <v>16.647484994473832</v>
      </c>
      <c r="P42">
        <v>5</v>
      </c>
      <c r="Q42">
        <v>22.2</v>
      </c>
      <c r="R4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2">
        <v>18.34</v>
      </c>
      <c r="T42" s="1" t="s">
        <v>185</v>
      </c>
      <c r="U42" t="str">
        <f>IF(Tableau1[Note_tot]="NA","NA",IF(Tableau1[Note_tot]&lt;=$Z$2,"faible",IF(AND(Tableau1[Note_tot]&gt;$Z$2,Tableau1[Note_tot]&lt;=$Z$3),"moyen",IF(Tableau1[Note_tot]&gt;$Z$3,"fort","NA"))))</f>
        <v>faible</v>
      </c>
      <c r="V42">
        <v>0</v>
      </c>
      <c r="W4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2">
        <v>14</v>
      </c>
      <c r="Y42">
        <v>1.8571428571428572</v>
      </c>
    </row>
    <row r="43" spans="1:25" x14ac:dyDescent="0.3">
      <c r="A43" s="1" t="s">
        <v>315</v>
      </c>
      <c r="B43" s="1" t="s">
        <v>273</v>
      </c>
      <c r="C43">
        <v>3142</v>
      </c>
      <c r="D43">
        <v>3142</v>
      </c>
      <c r="E43" s="1" t="s">
        <v>274</v>
      </c>
      <c r="F43" s="1" t="s">
        <v>275</v>
      </c>
      <c r="G43" s="1" t="s">
        <v>29</v>
      </c>
      <c r="H43" s="1" t="s">
        <v>22</v>
      </c>
      <c r="J4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3" t="s">
        <v>53</v>
      </c>
      <c r="L4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3">
        <v>654.54999999999995</v>
      </c>
      <c r="N43">
        <v>4219.6499999999996</v>
      </c>
      <c r="O43">
        <v>15.511950043250032</v>
      </c>
      <c r="P43">
        <v>5</v>
      </c>
      <c r="Q43">
        <v>44.4</v>
      </c>
      <c r="R4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44.4</v>
      </c>
      <c r="S43">
        <v>80.88</v>
      </c>
      <c r="T43" s="1" t="s">
        <v>184</v>
      </c>
      <c r="U43" t="str">
        <f>IF(Tableau1[Note_tot]="NA","NA",IF(Tableau1[Note_tot]&lt;=$Z$2,"faible",IF(AND(Tableau1[Note_tot]&gt;$Z$2,Tableau1[Note_tot]&lt;=$Z$3),"moyen",IF(Tableau1[Note_tot]&gt;$Z$3,"fort","NA"))))</f>
        <v>moyen</v>
      </c>
      <c r="V43">
        <v>0</v>
      </c>
      <c r="W4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3">
        <v>11</v>
      </c>
      <c r="Y43">
        <v>1.3636363636363638</v>
      </c>
    </row>
    <row r="44" spans="1:25" x14ac:dyDescent="0.3">
      <c r="A44" s="1" t="s">
        <v>315</v>
      </c>
      <c r="B44" s="1" t="s">
        <v>105</v>
      </c>
      <c r="C44">
        <v>3608</v>
      </c>
      <c r="D44">
        <v>3608</v>
      </c>
      <c r="E44" s="1" t="s">
        <v>106</v>
      </c>
      <c r="F44" s="1" t="s">
        <v>107</v>
      </c>
      <c r="G44" s="1" t="s">
        <v>29</v>
      </c>
      <c r="H44" s="1" t="s">
        <v>30</v>
      </c>
      <c r="J4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4" t="s">
        <v>53</v>
      </c>
      <c r="L4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4">
        <v>19090.48</v>
      </c>
      <c r="N44">
        <v>127111.91</v>
      </c>
      <c r="O44">
        <v>15.018639874107784</v>
      </c>
      <c r="P44">
        <v>5</v>
      </c>
      <c r="Q44">
        <v>22.2</v>
      </c>
      <c r="R4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4">
        <v>17.93</v>
      </c>
      <c r="T44" s="1" t="s">
        <v>185</v>
      </c>
      <c r="U44" t="str">
        <f>IF(Tableau1[Note_tot]="NA","NA",IF(Tableau1[Note_tot]&lt;=$Z$2,"faible",IF(AND(Tableau1[Note_tot]&gt;$Z$2,Tableau1[Note_tot]&lt;=$Z$3),"moyen",IF(Tableau1[Note_tot]&gt;$Z$3,"fort","NA"))))</f>
        <v>faible</v>
      </c>
      <c r="V44">
        <v>0</v>
      </c>
      <c r="W4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4">
        <v>25</v>
      </c>
      <c r="Y44">
        <v>1.76</v>
      </c>
    </row>
    <row r="45" spans="1:25" x14ac:dyDescent="0.3">
      <c r="A45" s="1" t="s">
        <v>315</v>
      </c>
      <c r="B45" s="1" t="s">
        <v>117</v>
      </c>
      <c r="C45">
        <v>2497</v>
      </c>
      <c r="D45">
        <v>2497</v>
      </c>
      <c r="E45" s="1" t="s">
        <v>118</v>
      </c>
      <c r="F45" s="1" t="s">
        <v>119</v>
      </c>
      <c r="G45" s="1" t="s">
        <v>29</v>
      </c>
      <c r="H45" s="1" t="s">
        <v>30</v>
      </c>
      <c r="J4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5" t="s">
        <v>53</v>
      </c>
      <c r="L4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5">
        <v>2784.05</v>
      </c>
      <c r="N45">
        <v>19337.95</v>
      </c>
      <c r="O45">
        <v>14.39682075918078</v>
      </c>
      <c r="P45">
        <v>5</v>
      </c>
      <c r="Q45">
        <v>22.2</v>
      </c>
      <c r="R4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5">
        <v>17.77</v>
      </c>
      <c r="T45" s="1" t="s">
        <v>185</v>
      </c>
      <c r="U45" t="str">
        <f>IF(Tableau1[Note_tot]="NA","NA",IF(Tableau1[Note_tot]&lt;=$Z$2,"faible",IF(AND(Tableau1[Note_tot]&gt;$Z$2,Tableau1[Note_tot]&lt;=$Z$3),"moyen",IF(Tableau1[Note_tot]&gt;$Z$3,"fort","NA"))))</f>
        <v>faible</v>
      </c>
      <c r="V45">
        <v>0</v>
      </c>
      <c r="W4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5">
        <v>27</v>
      </c>
      <c r="Y45">
        <v>1.6296296296296295</v>
      </c>
    </row>
    <row r="46" spans="1:25" x14ac:dyDescent="0.3">
      <c r="A46" s="1" t="s">
        <v>315</v>
      </c>
      <c r="B46" s="1" t="s">
        <v>139</v>
      </c>
      <c r="C46">
        <v>3807</v>
      </c>
      <c r="D46">
        <v>3807</v>
      </c>
      <c r="E46" s="1" t="s">
        <v>140</v>
      </c>
      <c r="F46" s="1" t="s">
        <v>141</v>
      </c>
      <c r="G46" s="1" t="s">
        <v>29</v>
      </c>
      <c r="H46" s="1" t="s">
        <v>31</v>
      </c>
      <c r="J4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6">
        <v>0</v>
      </c>
      <c r="L4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6">
        <v>38125.9</v>
      </c>
      <c r="N46">
        <v>258372.13</v>
      </c>
      <c r="O46">
        <v>14.756196808069044</v>
      </c>
      <c r="P46">
        <v>5</v>
      </c>
      <c r="Q46">
        <v>33.299999999999997</v>
      </c>
      <c r="R4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46">
        <v>15.53</v>
      </c>
      <c r="T46" s="1" t="s">
        <v>184</v>
      </c>
      <c r="U46" t="str">
        <f>IF(Tableau1[Note_tot]="NA","NA",IF(Tableau1[Note_tot]&lt;=$Z$2,"faible",IF(AND(Tableau1[Note_tot]&gt;$Z$2,Tableau1[Note_tot]&lt;=$Z$3),"moyen",IF(Tableau1[Note_tot]&gt;$Z$3,"fort","NA"))))</f>
        <v>moyen</v>
      </c>
      <c r="V46">
        <v>0</v>
      </c>
      <c r="W4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6">
        <v>36</v>
      </c>
      <c r="Y46">
        <v>2.3333333333333335</v>
      </c>
    </row>
    <row r="47" spans="1:25" x14ac:dyDescent="0.3">
      <c r="A47" s="1" t="s">
        <v>315</v>
      </c>
      <c r="B47" s="1" t="s">
        <v>127</v>
      </c>
      <c r="C47">
        <v>2832</v>
      </c>
      <c r="D47">
        <v>2832</v>
      </c>
      <c r="E47" s="1" t="s">
        <v>128</v>
      </c>
      <c r="F47" s="1" t="s">
        <v>129</v>
      </c>
      <c r="G47" s="1" t="s">
        <v>29</v>
      </c>
      <c r="H47" s="1" t="s">
        <v>30</v>
      </c>
      <c r="J4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7">
        <v>0</v>
      </c>
      <c r="L4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7">
        <v>33796.03</v>
      </c>
      <c r="N47">
        <v>205820.40999999997</v>
      </c>
      <c r="O47">
        <v>16.420154833041099</v>
      </c>
      <c r="P47">
        <v>5</v>
      </c>
      <c r="Q47">
        <v>22.2</v>
      </c>
      <c r="R4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7">
        <v>16.72</v>
      </c>
      <c r="T47" s="1" t="s">
        <v>185</v>
      </c>
      <c r="U47" t="str">
        <f>IF(Tableau1[Note_tot]="NA","NA",IF(Tableau1[Note_tot]&lt;=$Z$2,"faible",IF(AND(Tableau1[Note_tot]&gt;$Z$2,Tableau1[Note_tot]&lt;=$Z$3),"moyen",IF(Tableau1[Note_tot]&gt;$Z$3,"fort","NA"))))</f>
        <v>faible</v>
      </c>
      <c r="V47">
        <v>0</v>
      </c>
      <c r="W4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7">
        <v>41</v>
      </c>
      <c r="Y47">
        <v>2.3902439024390243</v>
      </c>
    </row>
    <row r="48" spans="1:25" x14ac:dyDescent="0.3">
      <c r="A48" s="1" t="s">
        <v>315</v>
      </c>
      <c r="B48" s="1" t="s">
        <v>258</v>
      </c>
      <c r="C48">
        <v>2559</v>
      </c>
      <c r="D48">
        <v>2559</v>
      </c>
      <c r="E48" s="1" t="s">
        <v>259</v>
      </c>
      <c r="F48" s="1" t="s">
        <v>260</v>
      </c>
      <c r="G48" s="1" t="s">
        <v>21</v>
      </c>
      <c r="H48" s="1" t="s">
        <v>30</v>
      </c>
      <c r="J4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8" t="s">
        <v>82</v>
      </c>
      <c r="L4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8">
        <v>6310.94</v>
      </c>
      <c r="N48">
        <v>43010.85</v>
      </c>
      <c r="O48">
        <v>14.672902302558541</v>
      </c>
      <c r="P48">
        <v>5</v>
      </c>
      <c r="Q48">
        <v>27.8</v>
      </c>
      <c r="R4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48">
        <v>26.24</v>
      </c>
      <c r="T48" s="1" t="s">
        <v>184</v>
      </c>
      <c r="U48" t="str">
        <f>IF(Tableau1[Note_tot]="NA","NA",IF(Tableau1[Note_tot]&lt;=$Z$2,"faible",IF(AND(Tableau1[Note_tot]&gt;$Z$2,Tableau1[Note_tot]&lt;=$Z$3),"moyen",IF(Tableau1[Note_tot]&gt;$Z$3,"fort","NA"))))</f>
        <v>moyen</v>
      </c>
      <c r="V48">
        <v>0</v>
      </c>
      <c r="W4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8">
        <v>2</v>
      </c>
      <c r="Y48">
        <v>3</v>
      </c>
    </row>
    <row r="49" spans="1:25" x14ac:dyDescent="0.3">
      <c r="A49" s="1" t="s">
        <v>315</v>
      </c>
      <c r="B49" s="1" t="s">
        <v>102</v>
      </c>
      <c r="C49">
        <v>2508</v>
      </c>
      <c r="D49">
        <v>2508</v>
      </c>
      <c r="E49" s="1" t="s">
        <v>103</v>
      </c>
      <c r="F49" s="1" t="s">
        <v>104</v>
      </c>
      <c r="G49" s="1" t="s">
        <v>29</v>
      </c>
      <c r="H49" s="1" t="s">
        <v>30</v>
      </c>
      <c r="J4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9" t="s">
        <v>82</v>
      </c>
      <c r="L4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9">
        <v>1153.71</v>
      </c>
      <c r="N49">
        <v>6840.75</v>
      </c>
      <c r="O49">
        <v>16.865256002631291</v>
      </c>
      <c r="P49">
        <v>6</v>
      </c>
      <c r="Q49">
        <v>33.299999999999997</v>
      </c>
      <c r="R4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49">
        <v>31.28</v>
      </c>
      <c r="T49" s="1" t="s">
        <v>184</v>
      </c>
      <c r="U49" t="str">
        <f>IF(Tableau1[Note_tot]="NA","NA",IF(Tableau1[Note_tot]&lt;=$Z$2,"faible",IF(AND(Tableau1[Note_tot]&gt;$Z$2,Tableau1[Note_tot]&lt;=$Z$3),"moyen",IF(Tableau1[Note_tot]&gt;$Z$3,"fort","NA"))))</f>
        <v>moyen</v>
      </c>
      <c r="V49">
        <v>0</v>
      </c>
      <c r="W4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9">
        <v>15</v>
      </c>
      <c r="Y49">
        <v>1.2666666666666666</v>
      </c>
    </row>
    <row r="50" spans="1:25" x14ac:dyDescent="0.3">
      <c r="A50" s="1" t="s">
        <v>315</v>
      </c>
      <c r="B50" s="1" t="s">
        <v>86</v>
      </c>
      <c r="C50">
        <v>2489</v>
      </c>
      <c r="D50">
        <v>2489</v>
      </c>
      <c r="E50" s="1" t="s">
        <v>87</v>
      </c>
      <c r="F50" s="1" t="s">
        <v>88</v>
      </c>
      <c r="G50" s="1" t="s">
        <v>21</v>
      </c>
      <c r="H50" s="1" t="s">
        <v>30</v>
      </c>
      <c r="J5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0" t="s">
        <v>53</v>
      </c>
      <c r="L5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0">
        <v>1586.95</v>
      </c>
      <c r="N50">
        <v>7507</v>
      </c>
      <c r="O50">
        <v>21.139603037165315</v>
      </c>
      <c r="P50">
        <v>6</v>
      </c>
      <c r="Q50">
        <v>27.8</v>
      </c>
      <c r="R5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0">
        <v>25.14</v>
      </c>
      <c r="T50" s="1" t="s">
        <v>184</v>
      </c>
      <c r="U50" t="str">
        <f>IF(Tableau1[Note_tot]="NA","NA",IF(Tableau1[Note_tot]&lt;=$Z$2,"faible",IF(AND(Tableau1[Note_tot]&gt;$Z$2,Tableau1[Note_tot]&lt;=$Z$3),"moyen",IF(Tableau1[Note_tot]&gt;$Z$3,"fort","NA"))))</f>
        <v>moyen</v>
      </c>
      <c r="V50">
        <v>0</v>
      </c>
      <c r="W5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0">
        <v>15</v>
      </c>
      <c r="Y50">
        <v>1.0666666666666669</v>
      </c>
    </row>
    <row r="51" spans="1:25" x14ac:dyDescent="0.3">
      <c r="A51" s="1" t="s">
        <v>315</v>
      </c>
      <c r="B51" s="1" t="s">
        <v>44</v>
      </c>
      <c r="C51">
        <v>2881</v>
      </c>
      <c r="D51">
        <v>2881</v>
      </c>
      <c r="E51" s="1" t="s">
        <v>45</v>
      </c>
      <c r="F51" s="1" t="s">
        <v>46</v>
      </c>
      <c r="G51" s="1" t="s">
        <v>29</v>
      </c>
      <c r="H51" s="1" t="s">
        <v>30</v>
      </c>
      <c r="J5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1" t="s">
        <v>23</v>
      </c>
      <c r="L5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1">
        <v>19438.919999999998</v>
      </c>
      <c r="N51">
        <v>98626.48</v>
      </c>
      <c r="O51">
        <v>19.709635789495884</v>
      </c>
      <c r="P51">
        <v>6</v>
      </c>
      <c r="Q51">
        <v>30.6</v>
      </c>
      <c r="R5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30.6</v>
      </c>
      <c r="S51">
        <v>14.07</v>
      </c>
      <c r="T51" s="1" t="s">
        <v>184</v>
      </c>
      <c r="U51" t="str">
        <f>IF(Tableau1[Note_tot]="NA","NA",IF(Tableau1[Note_tot]&lt;=$Z$2,"faible",IF(AND(Tableau1[Note_tot]&gt;$Z$2,Tableau1[Note_tot]&lt;=$Z$3),"moyen",IF(Tableau1[Note_tot]&gt;$Z$3,"fort","NA"))))</f>
        <v>moyen</v>
      </c>
      <c r="V51">
        <v>2</v>
      </c>
      <c r="W5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1">
        <v>41</v>
      </c>
      <c r="Y51">
        <v>2.2195121951219514</v>
      </c>
    </row>
    <row r="52" spans="1:25" x14ac:dyDescent="0.3">
      <c r="A52" s="1" t="s">
        <v>315</v>
      </c>
      <c r="B52" s="1" t="s">
        <v>279</v>
      </c>
      <c r="C52">
        <v>3106</v>
      </c>
      <c r="D52">
        <v>3106</v>
      </c>
      <c r="E52" s="1" t="s">
        <v>280</v>
      </c>
      <c r="F52" s="1" t="s">
        <v>281</v>
      </c>
      <c r="G52" s="1" t="s">
        <v>21</v>
      </c>
      <c r="H52" s="1" t="s">
        <v>30</v>
      </c>
      <c r="J5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2" t="s">
        <v>53</v>
      </c>
      <c r="L5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2">
        <v>550.25</v>
      </c>
      <c r="N52">
        <v>2627.74</v>
      </c>
      <c r="O52">
        <v>20.940047341061145</v>
      </c>
      <c r="P52">
        <v>6</v>
      </c>
      <c r="Q52">
        <v>27.8</v>
      </c>
      <c r="R5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2">
        <v>82.4</v>
      </c>
      <c r="T52" s="1" t="s">
        <v>184</v>
      </c>
      <c r="U52" t="str">
        <f>IF(Tableau1[Note_tot]="NA","NA",IF(Tableau1[Note_tot]&lt;=$Z$2,"faible",IF(AND(Tableau1[Note_tot]&gt;$Z$2,Tableau1[Note_tot]&lt;=$Z$3),"moyen",IF(Tableau1[Note_tot]&gt;$Z$3,"fort","NA"))))</f>
        <v>moyen</v>
      </c>
      <c r="V52">
        <v>0</v>
      </c>
      <c r="W5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2">
        <v>4</v>
      </c>
      <c r="Y52">
        <v>2.25</v>
      </c>
    </row>
    <row r="53" spans="1:25" x14ac:dyDescent="0.3">
      <c r="A53" s="1" t="s">
        <v>315</v>
      </c>
      <c r="B53" s="1" t="s">
        <v>26</v>
      </c>
      <c r="C53">
        <v>3112</v>
      </c>
      <c r="D53">
        <v>3112</v>
      </c>
      <c r="E53" s="1" t="s">
        <v>27</v>
      </c>
      <c r="F53" s="1" t="s">
        <v>28</v>
      </c>
      <c r="G53" s="1" t="s">
        <v>29</v>
      </c>
      <c r="H53" s="1" t="s">
        <v>30</v>
      </c>
      <c r="J5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3" t="s">
        <v>23</v>
      </c>
      <c r="L5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3">
        <v>2836.61</v>
      </c>
      <c r="N53">
        <v>13925.99</v>
      </c>
      <c r="O53">
        <v>20.369180216271879</v>
      </c>
      <c r="P53">
        <v>6</v>
      </c>
      <c r="Q53">
        <v>30.6</v>
      </c>
      <c r="R5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30.6</v>
      </c>
      <c r="S53">
        <v>30.13</v>
      </c>
      <c r="T53" s="1" t="s">
        <v>184</v>
      </c>
      <c r="U53" t="str">
        <f>IF(Tableau1[Note_tot]="NA","NA",IF(Tableau1[Note_tot]&lt;=$Z$2,"faible",IF(AND(Tableau1[Note_tot]&gt;$Z$2,Tableau1[Note_tot]&lt;=$Z$3),"moyen",IF(Tableau1[Note_tot]&gt;$Z$3,"fort","NA"))))</f>
        <v>moyen</v>
      </c>
      <c r="V53">
        <v>2</v>
      </c>
      <c r="W5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3">
        <v>18</v>
      </c>
      <c r="Y53">
        <v>0.94444444444444453</v>
      </c>
    </row>
    <row r="54" spans="1:25" x14ac:dyDescent="0.3">
      <c r="A54" s="1" t="s">
        <v>315</v>
      </c>
      <c r="B54" s="1" t="s">
        <v>240</v>
      </c>
      <c r="C54">
        <v>3272</v>
      </c>
      <c r="D54">
        <v>627745</v>
      </c>
      <c r="E54" s="1" t="s">
        <v>241</v>
      </c>
      <c r="F54" s="1" t="s">
        <v>242</v>
      </c>
      <c r="G54" s="1" t="s">
        <v>29</v>
      </c>
      <c r="H54" s="1" t="s">
        <v>30</v>
      </c>
      <c r="J5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4" t="s">
        <v>53</v>
      </c>
      <c r="L5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4">
        <v>373.86</v>
      </c>
      <c r="N54">
        <v>1898.38</v>
      </c>
      <c r="O54">
        <v>19.693633519105763</v>
      </c>
      <c r="P54">
        <v>6</v>
      </c>
      <c r="Q54">
        <v>27.8</v>
      </c>
      <c r="R5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4">
        <v>77.12</v>
      </c>
      <c r="T54" s="1" t="s">
        <v>184</v>
      </c>
      <c r="U54" t="str">
        <f>IF(Tableau1[Note_tot]="NA","NA",IF(Tableau1[Note_tot]&lt;=$Z$2,"faible",IF(AND(Tableau1[Note_tot]&gt;$Z$2,Tableau1[Note_tot]&lt;=$Z$3),"moyen",IF(Tableau1[Note_tot]&gt;$Z$3,"fort","NA"))))</f>
        <v>moyen</v>
      </c>
      <c r="V54">
        <v>0</v>
      </c>
      <c r="W5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4">
        <v>19</v>
      </c>
      <c r="Y54">
        <v>1.1578947368421053</v>
      </c>
    </row>
    <row r="55" spans="1:25" x14ac:dyDescent="0.3">
      <c r="A55" s="1" t="s">
        <v>315</v>
      </c>
      <c r="B55" s="1" t="s">
        <v>124</v>
      </c>
      <c r="C55">
        <v>2840</v>
      </c>
      <c r="D55">
        <v>2840</v>
      </c>
      <c r="E55" s="1" t="s">
        <v>125</v>
      </c>
      <c r="F55" s="1" t="s">
        <v>126</v>
      </c>
      <c r="G55" s="1" t="s">
        <v>29</v>
      </c>
      <c r="H55" s="1" t="s">
        <v>30</v>
      </c>
      <c r="J5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5" t="s">
        <v>53</v>
      </c>
      <c r="L5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5">
        <v>36545.26</v>
      </c>
      <c r="N55">
        <v>195845.71</v>
      </c>
      <c r="O55">
        <v>18.660230035163909</v>
      </c>
      <c r="P55">
        <v>6</v>
      </c>
      <c r="Q55">
        <v>27.8</v>
      </c>
      <c r="R5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5">
        <v>10.220000000000001</v>
      </c>
      <c r="T55" s="1" t="s">
        <v>184</v>
      </c>
      <c r="U55" t="str">
        <f>IF(Tableau1[Note_tot]="NA","NA",IF(Tableau1[Note_tot]&lt;=$Z$2,"faible",IF(AND(Tableau1[Note_tot]&gt;$Z$2,Tableau1[Note_tot]&lt;=$Z$3),"moyen",IF(Tableau1[Note_tot]&gt;$Z$3,"fort","NA"))))</f>
        <v>moyen</v>
      </c>
      <c r="V55">
        <v>0</v>
      </c>
      <c r="W5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5">
        <v>41</v>
      </c>
      <c r="Y55">
        <v>2.2195121951219514</v>
      </c>
    </row>
    <row r="56" spans="1:25" x14ac:dyDescent="0.3">
      <c r="A56" s="1" t="s">
        <v>315</v>
      </c>
      <c r="B56" s="1" t="s">
        <v>249</v>
      </c>
      <c r="C56">
        <v>2844</v>
      </c>
      <c r="D56">
        <v>2844</v>
      </c>
      <c r="E56" s="1" t="s">
        <v>250</v>
      </c>
      <c r="F56" s="1" t="s">
        <v>251</v>
      </c>
      <c r="G56" s="1" t="s">
        <v>29</v>
      </c>
      <c r="H56" s="1" t="s">
        <v>22</v>
      </c>
      <c r="J5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6" t="s">
        <v>23</v>
      </c>
      <c r="L5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6">
        <v>15677.37</v>
      </c>
      <c r="N56">
        <v>74830.91</v>
      </c>
      <c r="O56">
        <v>20.950393360176964</v>
      </c>
      <c r="P56">
        <v>6</v>
      </c>
      <c r="Q56">
        <v>52.8</v>
      </c>
      <c r="R5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52.8</v>
      </c>
      <c r="S56">
        <v>9.61</v>
      </c>
      <c r="T56" s="1" t="s">
        <v>183</v>
      </c>
      <c r="U56" t="str">
        <f>IF(Tableau1[Note_tot]="NA","NA",IF(Tableau1[Note_tot]&lt;=$Z$2,"faible",IF(AND(Tableau1[Note_tot]&gt;$Z$2,Tableau1[Note_tot]&lt;=$Z$3),"moyen",IF(Tableau1[Note_tot]&gt;$Z$3,"fort","NA"))))</f>
        <v>fort</v>
      </c>
      <c r="V56">
        <v>2</v>
      </c>
      <c r="W5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6">
        <v>27</v>
      </c>
      <c r="Y56">
        <v>2.592592592592593</v>
      </c>
    </row>
    <row r="57" spans="1:25" x14ac:dyDescent="0.3">
      <c r="A57" s="1" t="s">
        <v>315</v>
      </c>
      <c r="B57" s="1" t="s">
        <v>282</v>
      </c>
      <c r="C57">
        <v>3116</v>
      </c>
      <c r="D57">
        <v>3116</v>
      </c>
      <c r="E57" s="1" t="s">
        <v>283</v>
      </c>
      <c r="F57" s="1" t="s">
        <v>284</v>
      </c>
      <c r="G57" s="1" t="s">
        <v>29</v>
      </c>
      <c r="H57" s="1" t="s">
        <v>30</v>
      </c>
      <c r="J5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7" t="s">
        <v>53</v>
      </c>
      <c r="L5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7">
        <v>561.78</v>
      </c>
      <c r="N57">
        <v>3108.53</v>
      </c>
      <c r="O57">
        <v>18.072207763798321</v>
      </c>
      <c r="P57">
        <v>6</v>
      </c>
      <c r="Q57">
        <v>27.8</v>
      </c>
      <c r="R5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7">
        <v>83.52</v>
      </c>
      <c r="T57" s="1" t="s">
        <v>184</v>
      </c>
      <c r="U57" t="str">
        <f>IF(Tableau1[Note_tot]="NA","NA",IF(Tableau1[Note_tot]&lt;=$Z$2,"faible",IF(AND(Tableau1[Note_tot]&gt;$Z$2,Tableau1[Note_tot]&lt;=$Z$3),"moyen",IF(Tableau1[Note_tot]&gt;$Z$3,"fort","NA"))))</f>
        <v>moyen</v>
      </c>
      <c r="V57">
        <v>0</v>
      </c>
      <c r="W5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7">
        <v>11</v>
      </c>
      <c r="Y57">
        <v>0.63636363636363635</v>
      </c>
    </row>
    <row r="58" spans="1:25" x14ac:dyDescent="0.3">
      <c r="A58" s="1" t="s">
        <v>315</v>
      </c>
      <c r="B58" s="1" t="s">
        <v>264</v>
      </c>
      <c r="C58">
        <v>2645</v>
      </c>
      <c r="D58">
        <v>2645</v>
      </c>
      <c r="E58" s="1" t="s">
        <v>265</v>
      </c>
      <c r="F58" s="1" t="s">
        <v>266</v>
      </c>
      <c r="G58" s="1" t="s">
        <v>29</v>
      </c>
      <c r="H58" s="1" t="s">
        <v>22</v>
      </c>
      <c r="J5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8" t="s">
        <v>53</v>
      </c>
      <c r="L5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8">
        <v>6664.67</v>
      </c>
      <c r="N58">
        <v>25270.17</v>
      </c>
      <c r="O58">
        <v>26.373665076253943</v>
      </c>
      <c r="P58">
        <v>7</v>
      </c>
      <c r="Q58">
        <v>55.6</v>
      </c>
      <c r="R5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55.6</v>
      </c>
      <c r="S58">
        <v>30.91</v>
      </c>
      <c r="T58" s="1" t="s">
        <v>183</v>
      </c>
      <c r="U58" t="str">
        <f>IF(Tableau1[Note_tot]="NA","NA",IF(Tableau1[Note_tot]&lt;=$Z$2,"faible",IF(AND(Tableau1[Note_tot]&gt;$Z$2,Tableau1[Note_tot]&lt;=$Z$3),"moyen",IF(Tableau1[Note_tot]&gt;$Z$3,"fort","NA"))))</f>
        <v>fort</v>
      </c>
      <c r="V58">
        <v>0</v>
      </c>
      <c r="W5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8">
        <v>34</v>
      </c>
      <c r="Y58">
        <v>1.1764705882352942</v>
      </c>
    </row>
    <row r="59" spans="1:25" x14ac:dyDescent="0.3">
      <c r="A59" s="1" t="s">
        <v>315</v>
      </c>
      <c r="B59" s="1" t="s">
        <v>222</v>
      </c>
      <c r="C59">
        <v>2473</v>
      </c>
      <c r="D59">
        <v>2473</v>
      </c>
      <c r="E59" s="1" t="s">
        <v>223</v>
      </c>
      <c r="F59" s="1" t="s">
        <v>224</v>
      </c>
      <c r="G59" s="1" t="s">
        <v>29</v>
      </c>
      <c r="H59" s="1" t="s">
        <v>22</v>
      </c>
      <c r="J5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9" t="s">
        <v>82</v>
      </c>
      <c r="L5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9">
        <v>535.48</v>
      </c>
      <c r="N59">
        <v>2140.1</v>
      </c>
      <c r="O59">
        <v>25.021260688752868</v>
      </c>
      <c r="P59">
        <v>7</v>
      </c>
      <c r="Q59">
        <v>61.1</v>
      </c>
      <c r="R5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61.1</v>
      </c>
      <c r="S59">
        <v>64.62</v>
      </c>
      <c r="T59" s="1" t="s">
        <v>183</v>
      </c>
      <c r="U59" t="str">
        <f>IF(Tableau1[Note_tot]="NA","NA",IF(Tableau1[Note_tot]&lt;=$Z$2,"faible",IF(AND(Tableau1[Note_tot]&gt;$Z$2,Tableau1[Note_tot]&lt;=$Z$3),"moyen",IF(Tableau1[Note_tot]&gt;$Z$3,"fort","NA"))))</f>
        <v>fort</v>
      </c>
      <c r="V59">
        <v>0</v>
      </c>
      <c r="W5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9">
        <v>15</v>
      </c>
      <c r="Y59">
        <v>1.6666666666666663</v>
      </c>
    </row>
    <row r="60" spans="1:25" x14ac:dyDescent="0.3">
      <c r="A60" s="1" t="s">
        <v>315</v>
      </c>
      <c r="B60" s="1" t="s">
        <v>47</v>
      </c>
      <c r="C60">
        <v>3540</v>
      </c>
      <c r="D60">
        <v>3540</v>
      </c>
      <c r="E60" s="1" t="s">
        <v>48</v>
      </c>
      <c r="F60" s="1" t="s">
        <v>49</v>
      </c>
      <c r="G60" s="1" t="s">
        <v>29</v>
      </c>
      <c r="H60" s="1" t="s">
        <v>30</v>
      </c>
      <c r="J6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0" t="s">
        <v>23</v>
      </c>
      <c r="L6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0">
        <v>28111.61</v>
      </c>
      <c r="N60">
        <v>110688.59</v>
      </c>
      <c r="O60">
        <v>25.397026016864071</v>
      </c>
      <c r="P60">
        <v>7</v>
      </c>
      <c r="Q60">
        <v>36.1</v>
      </c>
      <c r="R6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36.1</v>
      </c>
      <c r="S60">
        <v>21.55</v>
      </c>
      <c r="T60" s="1" t="s">
        <v>184</v>
      </c>
      <c r="U60" t="str">
        <f>IF(Tableau1[Note_tot]="NA","NA",IF(Tableau1[Note_tot]&lt;=$Z$2,"faible",IF(AND(Tableau1[Note_tot]&gt;$Z$2,Tableau1[Note_tot]&lt;=$Z$3),"moyen",IF(Tableau1[Note_tot]&gt;$Z$3,"fort","NA"))))</f>
        <v>moyen</v>
      </c>
      <c r="V60">
        <v>2</v>
      </c>
      <c r="W6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60">
        <v>33</v>
      </c>
      <c r="Y60">
        <v>1.6666666666666667</v>
      </c>
    </row>
    <row r="61" spans="1:25" x14ac:dyDescent="0.3">
      <c r="A61" s="1" t="s">
        <v>315</v>
      </c>
      <c r="B61" s="1" t="s">
        <v>231</v>
      </c>
      <c r="C61">
        <v>2873</v>
      </c>
      <c r="D61">
        <v>2873</v>
      </c>
      <c r="E61" s="1" t="s">
        <v>232</v>
      </c>
      <c r="F61" s="1" t="s">
        <v>233</v>
      </c>
      <c r="G61" s="1" t="s">
        <v>29</v>
      </c>
      <c r="H61" s="1" t="s">
        <v>30</v>
      </c>
      <c r="J6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1" t="s">
        <v>53</v>
      </c>
      <c r="L6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1">
        <v>24282.91</v>
      </c>
      <c r="N61">
        <v>83208.37</v>
      </c>
      <c r="O61">
        <v>29.183254040428867</v>
      </c>
      <c r="P61">
        <v>7</v>
      </c>
      <c r="Q61">
        <v>33.299999999999997</v>
      </c>
      <c r="R6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61">
        <v>21.01</v>
      </c>
      <c r="T61" s="1" t="s">
        <v>184</v>
      </c>
      <c r="U61" t="str">
        <f>IF(Tableau1[Note_tot]="NA","NA",IF(Tableau1[Note_tot]&lt;=$Z$2,"faible",IF(AND(Tableau1[Note_tot]&gt;$Z$2,Tableau1[Note_tot]&lt;=$Z$3),"moyen",IF(Tableau1[Note_tot]&gt;$Z$3,"fort","NA"))))</f>
        <v>moyen</v>
      </c>
      <c r="V61">
        <v>0</v>
      </c>
      <c r="W6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1">
        <v>59</v>
      </c>
      <c r="Y61">
        <v>1.2881355932203389</v>
      </c>
    </row>
    <row r="62" spans="1:25" x14ac:dyDescent="0.3">
      <c r="A62" s="1" t="s">
        <v>315</v>
      </c>
      <c r="B62" s="1" t="s">
        <v>54</v>
      </c>
      <c r="C62">
        <v>2887</v>
      </c>
      <c r="D62">
        <v>2887</v>
      </c>
      <c r="E62" s="1" t="s">
        <v>55</v>
      </c>
      <c r="F62" s="1" t="s">
        <v>56</v>
      </c>
      <c r="G62" s="1" t="s">
        <v>29</v>
      </c>
      <c r="H62" s="1" t="s">
        <v>31</v>
      </c>
      <c r="J6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2" t="s">
        <v>23</v>
      </c>
      <c r="L6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2">
        <v>8812.07</v>
      </c>
      <c r="N62">
        <v>34486.79</v>
      </c>
      <c r="O62">
        <v>25.552015713842891</v>
      </c>
      <c r="P62">
        <v>7</v>
      </c>
      <c r="Q62">
        <v>47.2</v>
      </c>
      <c r="R6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47.2</v>
      </c>
      <c r="S62">
        <v>20.399999999999999</v>
      </c>
      <c r="T62" s="1" t="s">
        <v>184</v>
      </c>
      <c r="U62" t="str">
        <f>IF(Tableau1[Note_tot]="NA","NA",IF(Tableau1[Note_tot]&lt;=$Z$2,"faible",IF(AND(Tableau1[Note_tot]&gt;$Z$2,Tableau1[Note_tot]&lt;=$Z$3),"moyen",IF(Tableau1[Note_tot]&gt;$Z$3,"fort","NA"))))</f>
        <v>moyen</v>
      </c>
      <c r="V62">
        <v>2</v>
      </c>
      <c r="W6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62">
        <v>38</v>
      </c>
      <c r="Y62">
        <v>1.6578947368421053</v>
      </c>
    </row>
    <row r="63" spans="1:25" x14ac:dyDescent="0.3">
      <c r="A63" s="1" t="s">
        <v>315</v>
      </c>
      <c r="B63" s="1" t="s">
        <v>288</v>
      </c>
      <c r="C63">
        <v>3625</v>
      </c>
      <c r="D63">
        <v>3625</v>
      </c>
      <c r="E63" s="1" t="s">
        <v>289</v>
      </c>
      <c r="F63" s="1" t="s">
        <v>290</v>
      </c>
      <c r="G63" s="1" t="s">
        <v>29</v>
      </c>
      <c r="H63" s="1" t="s">
        <v>22</v>
      </c>
      <c r="J6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3">
        <v>0</v>
      </c>
      <c r="L6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3">
        <v>341.86</v>
      </c>
      <c r="N63">
        <v>1333.39</v>
      </c>
      <c r="O63">
        <v>25.638410367559377</v>
      </c>
      <c r="P63">
        <v>7</v>
      </c>
      <c r="Q63">
        <v>55.6</v>
      </c>
      <c r="R6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55.6</v>
      </c>
      <c r="S63">
        <v>10.17</v>
      </c>
      <c r="T63" s="1" t="s">
        <v>183</v>
      </c>
      <c r="U63" t="str">
        <f>IF(Tableau1[Note_tot]="NA","NA",IF(Tableau1[Note_tot]&lt;=$Z$2,"faible",IF(AND(Tableau1[Note_tot]&gt;$Z$2,Tableau1[Note_tot]&lt;=$Z$3),"moyen",IF(Tableau1[Note_tot]&gt;$Z$3,"fort","NA"))))</f>
        <v>fort</v>
      </c>
      <c r="V63">
        <v>0</v>
      </c>
      <c r="W6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3">
        <v>1</v>
      </c>
      <c r="Y63">
        <v>1</v>
      </c>
    </row>
    <row r="64" spans="1:25" x14ac:dyDescent="0.3">
      <c r="A64" s="1" t="s">
        <v>315</v>
      </c>
      <c r="B64" s="1" t="s">
        <v>246</v>
      </c>
      <c r="C64">
        <v>199374</v>
      </c>
      <c r="D64">
        <v>199374</v>
      </c>
      <c r="E64" s="1" t="s">
        <v>247</v>
      </c>
      <c r="F64" s="1" t="s">
        <v>248</v>
      </c>
      <c r="G64" s="1" t="s">
        <v>21</v>
      </c>
      <c r="H64" s="1" t="s">
        <v>30</v>
      </c>
      <c r="J6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4" t="s">
        <v>101</v>
      </c>
      <c r="L6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4">
        <v>1954.11</v>
      </c>
      <c r="N64">
        <v>8489.3900000000012</v>
      </c>
      <c r="O64">
        <v>23.01826161832593</v>
      </c>
      <c r="P64">
        <v>7</v>
      </c>
      <c r="Q64">
        <v>33.299999999999997</v>
      </c>
      <c r="R6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64">
        <v>36.51</v>
      </c>
      <c r="T64" s="1" t="s">
        <v>184</v>
      </c>
      <c r="U64" t="str">
        <f>IF(Tableau1[Note_tot]="NA","NA",IF(Tableau1[Note_tot]&lt;=$Z$2,"faible",IF(AND(Tableau1[Note_tot]&gt;$Z$2,Tableau1[Note_tot]&lt;=$Z$3),"moyen",IF(Tableau1[Note_tot]&gt;$Z$3,"fort","NA"))))</f>
        <v>moyen</v>
      </c>
      <c r="V64">
        <v>0</v>
      </c>
      <c r="W6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4">
        <v>7</v>
      </c>
      <c r="Y64">
        <v>0.14285714285714285</v>
      </c>
    </row>
    <row r="65" spans="1:25" x14ac:dyDescent="0.3">
      <c r="A65" s="1" t="s">
        <v>315</v>
      </c>
      <c r="B65" s="1" t="s">
        <v>133</v>
      </c>
      <c r="C65">
        <v>3670</v>
      </c>
      <c r="D65">
        <v>3670</v>
      </c>
      <c r="E65" s="1" t="s">
        <v>134</v>
      </c>
      <c r="F65" s="1" t="s">
        <v>135</v>
      </c>
      <c r="G65" s="1" t="s">
        <v>29</v>
      </c>
      <c r="H65" s="1" t="s">
        <v>30</v>
      </c>
      <c r="J6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5" t="s">
        <v>82</v>
      </c>
      <c r="L6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5">
        <v>23923.86</v>
      </c>
      <c r="N65">
        <v>107860.13</v>
      </c>
      <c r="O65">
        <v>22.180447956070516</v>
      </c>
      <c r="P65">
        <v>7</v>
      </c>
      <c r="Q65">
        <v>38.9</v>
      </c>
      <c r="R6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65">
        <v>13.89</v>
      </c>
      <c r="T65" s="1" t="s">
        <v>184</v>
      </c>
      <c r="U65" t="str">
        <f>IF(Tableau1[Note_tot]="NA","NA",IF(Tableau1[Note_tot]&lt;=$Z$2,"faible",IF(AND(Tableau1[Note_tot]&gt;$Z$2,Tableau1[Note_tot]&lt;=$Z$3),"moyen",IF(Tableau1[Note_tot]&gt;$Z$3,"fort","NA"))))</f>
        <v>moyen</v>
      </c>
      <c r="V65">
        <v>0</v>
      </c>
      <c r="W6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5">
        <v>53</v>
      </c>
      <c r="Y65">
        <v>1.5471698113207548</v>
      </c>
    </row>
    <row r="66" spans="1:25" x14ac:dyDescent="0.3">
      <c r="A66" s="1" t="s">
        <v>315</v>
      </c>
      <c r="B66" s="1" t="s">
        <v>255</v>
      </c>
      <c r="C66">
        <v>2481</v>
      </c>
      <c r="D66">
        <v>2481</v>
      </c>
      <c r="E66" s="1" t="s">
        <v>256</v>
      </c>
      <c r="F66" s="1" t="s">
        <v>257</v>
      </c>
      <c r="G66" s="1" t="s">
        <v>29</v>
      </c>
      <c r="H66" s="1" t="s">
        <v>31</v>
      </c>
      <c r="J6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6">
        <v>0</v>
      </c>
      <c r="L6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6">
        <v>3811.83</v>
      </c>
      <c r="N66">
        <v>17266.920000000002</v>
      </c>
      <c r="O66">
        <v>22.07591162755141</v>
      </c>
      <c r="P66">
        <v>7</v>
      </c>
      <c r="Q66">
        <v>44.4</v>
      </c>
      <c r="R6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44.4</v>
      </c>
      <c r="S66">
        <v>14.57</v>
      </c>
      <c r="T66" s="1" t="s">
        <v>184</v>
      </c>
      <c r="U66" t="str">
        <f>IF(Tableau1[Note_tot]="NA","NA",IF(Tableau1[Note_tot]&lt;=$Z$2,"faible",IF(AND(Tableau1[Note_tot]&gt;$Z$2,Tableau1[Note_tot]&lt;=$Z$3),"moyen",IF(Tableau1[Note_tot]&gt;$Z$3,"fort","NA"))))</f>
        <v>moyen</v>
      </c>
      <c r="V66">
        <v>0</v>
      </c>
      <c r="W6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6">
        <v>20</v>
      </c>
      <c r="Y66">
        <v>1.4</v>
      </c>
    </row>
    <row r="67" spans="1:25" x14ac:dyDescent="0.3">
      <c r="A67" s="1" t="s">
        <v>315</v>
      </c>
      <c r="B67" s="1" t="s">
        <v>210</v>
      </c>
      <c r="C67">
        <v>4221</v>
      </c>
      <c r="D67">
        <v>4221</v>
      </c>
      <c r="E67" s="1" t="s">
        <v>211</v>
      </c>
      <c r="F67" s="1" t="s">
        <v>212</v>
      </c>
      <c r="G67" s="1" t="s">
        <v>29</v>
      </c>
      <c r="H67" s="1" t="s">
        <v>123</v>
      </c>
      <c r="J6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7" t="s">
        <v>82</v>
      </c>
      <c r="L6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7">
        <v>12687.64</v>
      </c>
      <c r="N67">
        <v>54241.440000000002</v>
      </c>
      <c r="O67">
        <v>23.391045665454307</v>
      </c>
      <c r="P67">
        <v>7</v>
      </c>
      <c r="Q67">
        <v>72.2</v>
      </c>
      <c r="R6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72.2</v>
      </c>
      <c r="S67">
        <v>34.36</v>
      </c>
      <c r="T67" s="1" t="s">
        <v>183</v>
      </c>
      <c r="U67" t="str">
        <f>IF(Tableau1[Note_tot]="NA","NA",IF(Tableau1[Note_tot]&lt;=$Z$2,"faible",IF(AND(Tableau1[Note_tot]&gt;$Z$2,Tableau1[Note_tot]&lt;=$Z$3),"moyen",IF(Tableau1[Note_tot]&gt;$Z$3,"fort","NA"))))</f>
        <v>fort</v>
      </c>
      <c r="V67">
        <v>0</v>
      </c>
      <c r="W6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7">
        <v>32</v>
      </c>
      <c r="Y67">
        <v>1.96875</v>
      </c>
    </row>
    <row r="68" spans="1:25" x14ac:dyDescent="0.3">
      <c r="A68" s="1" t="s">
        <v>315</v>
      </c>
      <c r="B68" s="1" t="s">
        <v>316</v>
      </c>
      <c r="C68">
        <v>4180</v>
      </c>
      <c r="D68">
        <v>4180</v>
      </c>
      <c r="E68" s="1" t="s">
        <v>317</v>
      </c>
      <c r="F68" s="1" t="s">
        <v>318</v>
      </c>
      <c r="G68" s="1" t="s">
        <v>29</v>
      </c>
      <c r="H68" s="1" t="s">
        <v>123</v>
      </c>
      <c r="J6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8" t="s">
        <v>82</v>
      </c>
      <c r="L6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8">
        <v>319.68</v>
      </c>
      <c r="N68">
        <v>899.68</v>
      </c>
      <c r="O68">
        <v>35.532633825360129</v>
      </c>
      <c r="P68">
        <v>8</v>
      </c>
      <c r="Q68">
        <v>77.8</v>
      </c>
      <c r="R6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68">
        <v>72.53</v>
      </c>
      <c r="T68" s="1" t="s">
        <v>183</v>
      </c>
      <c r="U68" t="str">
        <f>IF(Tableau1[Note_tot]="NA","NA",IF(Tableau1[Note_tot]&lt;=$Z$2,"faible",IF(AND(Tableau1[Note_tot]&gt;$Z$2,Tableau1[Note_tot]&lt;=$Z$3),"moyen",IF(Tableau1[Note_tot]&gt;$Z$3,"fort","NA"))))</f>
        <v>fort</v>
      </c>
      <c r="V68">
        <v>0</v>
      </c>
      <c r="W6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8">
        <v>17</v>
      </c>
      <c r="Y68">
        <v>0.88235294117647056</v>
      </c>
    </row>
    <row r="69" spans="1:25" x14ac:dyDescent="0.3">
      <c r="A69" s="1" t="s">
        <v>315</v>
      </c>
      <c r="B69" s="1" t="s">
        <v>225</v>
      </c>
      <c r="C69">
        <v>3493</v>
      </c>
      <c r="D69">
        <v>3493</v>
      </c>
      <c r="E69" s="1" t="s">
        <v>226</v>
      </c>
      <c r="F69" s="1" t="s">
        <v>227</v>
      </c>
      <c r="G69" s="1" t="s">
        <v>29</v>
      </c>
      <c r="H69" s="1" t="s">
        <v>30</v>
      </c>
      <c r="J6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9" t="s">
        <v>53</v>
      </c>
      <c r="L6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9">
        <v>581.46</v>
      </c>
      <c r="N69">
        <v>1773.44</v>
      </c>
      <c r="O69">
        <v>32.787125586430896</v>
      </c>
      <c r="P69">
        <v>8</v>
      </c>
      <c r="Q69">
        <v>38.9</v>
      </c>
      <c r="R6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69">
        <v>59.88</v>
      </c>
      <c r="T69" s="1" t="s">
        <v>184</v>
      </c>
      <c r="U69" t="str">
        <f>IF(Tableau1[Note_tot]="NA","NA",IF(Tableau1[Note_tot]&lt;=$Z$2,"faible",IF(AND(Tableau1[Note_tot]&gt;$Z$2,Tableau1[Note_tot]&lt;=$Z$3),"moyen",IF(Tableau1[Note_tot]&gt;$Z$3,"fort","NA"))))</f>
        <v>moyen</v>
      </c>
      <c r="V69">
        <v>0</v>
      </c>
      <c r="W6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9">
        <v>46</v>
      </c>
      <c r="Y69">
        <v>1.1086956521739133</v>
      </c>
    </row>
    <row r="70" spans="1:25" x14ac:dyDescent="0.3">
      <c r="A70" s="1" t="s">
        <v>315</v>
      </c>
      <c r="B70" s="1" t="s">
        <v>276</v>
      </c>
      <c r="C70">
        <v>2836</v>
      </c>
      <c r="D70">
        <v>2836</v>
      </c>
      <c r="E70" s="1" t="s">
        <v>277</v>
      </c>
      <c r="F70" s="1" t="s">
        <v>278</v>
      </c>
      <c r="G70" s="1" t="s">
        <v>29</v>
      </c>
      <c r="H70" s="1" t="s">
        <v>22</v>
      </c>
      <c r="J7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0" t="s">
        <v>53</v>
      </c>
      <c r="L7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0">
        <v>1563.57</v>
      </c>
      <c r="N70">
        <v>5152.3799999999992</v>
      </c>
      <c r="O70">
        <v>30.346558289567156</v>
      </c>
      <c r="P70">
        <v>8</v>
      </c>
      <c r="Q70">
        <v>61.1</v>
      </c>
      <c r="R7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70">
        <v>6.01</v>
      </c>
      <c r="T70" s="1" t="s">
        <v>183</v>
      </c>
      <c r="U70" t="str">
        <f>IF(Tableau1[Note_tot]="NA","NA",IF(Tableau1[Note_tot]&lt;=$Z$2,"faible",IF(AND(Tableau1[Note_tot]&gt;$Z$2,Tableau1[Note_tot]&lt;=$Z$3),"moyen",IF(Tableau1[Note_tot]&gt;$Z$3,"fort","NA"))))</f>
        <v>fort</v>
      </c>
      <c r="V70">
        <v>0</v>
      </c>
      <c r="W7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0" t="s">
        <v>25</v>
      </c>
      <c r="Y70" t="s">
        <v>25</v>
      </c>
    </row>
    <row r="71" spans="1:25" x14ac:dyDescent="0.3">
      <c r="A71" s="1" t="s">
        <v>315</v>
      </c>
      <c r="B71" s="1" t="s">
        <v>340</v>
      </c>
      <c r="C71">
        <v>3334</v>
      </c>
      <c r="D71">
        <v>3332</v>
      </c>
      <c r="E71" s="1" t="s">
        <v>341</v>
      </c>
      <c r="F71" s="1" t="s">
        <v>342</v>
      </c>
      <c r="G71" s="1" t="s">
        <v>29</v>
      </c>
      <c r="H71" s="1" t="s">
        <v>22</v>
      </c>
      <c r="J7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1" t="s">
        <v>53</v>
      </c>
      <c r="L7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1">
        <v>188.93</v>
      </c>
      <c r="N71">
        <v>543.78</v>
      </c>
      <c r="O71">
        <v>34.743830225458829</v>
      </c>
      <c r="P71">
        <v>8</v>
      </c>
      <c r="Q71">
        <v>61.1</v>
      </c>
      <c r="R7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71">
        <v>81.069999999999993</v>
      </c>
      <c r="T71" s="1" t="s">
        <v>183</v>
      </c>
      <c r="U71" t="str">
        <f>IF(Tableau1[Note_tot]="NA","NA",IF(Tableau1[Note_tot]&lt;=$Z$2,"faible",IF(AND(Tableau1[Note_tot]&gt;$Z$2,Tableau1[Note_tot]&lt;=$Z$3),"moyen",IF(Tableau1[Note_tot]&gt;$Z$3,"fort","NA"))))</f>
        <v>fort</v>
      </c>
      <c r="V71">
        <v>0</v>
      </c>
      <c r="W7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1">
        <v>10</v>
      </c>
      <c r="Y71">
        <v>1.8</v>
      </c>
    </row>
    <row r="72" spans="1:25" x14ac:dyDescent="0.3">
      <c r="A72" s="1" t="s">
        <v>315</v>
      </c>
      <c r="B72" s="1" t="s">
        <v>343</v>
      </c>
      <c r="C72">
        <v>3129</v>
      </c>
      <c r="D72">
        <v>3129</v>
      </c>
      <c r="E72" s="1" t="s">
        <v>344</v>
      </c>
      <c r="F72" s="1" t="s">
        <v>345</v>
      </c>
      <c r="G72" s="1" t="s">
        <v>29</v>
      </c>
      <c r="H72" s="1" t="s">
        <v>123</v>
      </c>
      <c r="J7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2" t="s">
        <v>346</v>
      </c>
      <c r="L7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2">
        <v>160.26</v>
      </c>
      <c r="N72">
        <v>512.86</v>
      </c>
      <c r="O72">
        <v>31.248293881371129</v>
      </c>
      <c r="P72">
        <v>8</v>
      </c>
      <c r="Q72">
        <v>75</v>
      </c>
      <c r="R7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75</v>
      </c>
      <c r="S72">
        <v>86.9</v>
      </c>
      <c r="T72" s="1" t="s">
        <v>183</v>
      </c>
      <c r="U72" t="str">
        <f>IF(Tableau1[Note_tot]="NA","NA",IF(Tableau1[Note_tot]&lt;=$Z$2,"faible",IF(AND(Tableau1[Note_tot]&gt;$Z$2,Tableau1[Note_tot]&lt;=$Z$3),"moyen",IF(Tableau1[Note_tot]&gt;$Z$3,"fort","NA"))))</f>
        <v>fort</v>
      </c>
      <c r="V72">
        <v>2</v>
      </c>
      <c r="W7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72">
        <v>5</v>
      </c>
      <c r="Y72">
        <v>1.2</v>
      </c>
    </row>
    <row r="73" spans="1:25" x14ac:dyDescent="0.3">
      <c r="A73" s="1" t="s">
        <v>315</v>
      </c>
      <c r="B73" s="1" t="s">
        <v>306</v>
      </c>
      <c r="C73">
        <v>2522</v>
      </c>
      <c r="D73">
        <v>2522</v>
      </c>
      <c r="E73" s="1" t="s">
        <v>307</v>
      </c>
      <c r="F73" s="1" t="s">
        <v>308</v>
      </c>
      <c r="G73" s="1" t="s">
        <v>29</v>
      </c>
      <c r="H73" s="1" t="s">
        <v>31</v>
      </c>
      <c r="J7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3" t="s">
        <v>53</v>
      </c>
      <c r="L7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3">
        <v>252.34</v>
      </c>
      <c r="N73">
        <v>704.48</v>
      </c>
      <c r="O73">
        <v>35.819327731092436</v>
      </c>
      <c r="P73">
        <v>8</v>
      </c>
      <c r="Q73">
        <v>50</v>
      </c>
      <c r="R7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50</v>
      </c>
      <c r="S73">
        <v>57.16</v>
      </c>
      <c r="T73" s="1" t="s">
        <v>183</v>
      </c>
      <c r="U73" t="str">
        <f>IF(Tableau1[Note_tot]="NA","NA",IF(Tableau1[Note_tot]&lt;=$Z$2,"faible",IF(AND(Tableau1[Note_tot]&gt;$Z$2,Tableau1[Note_tot]&lt;=$Z$3),"moyen",IF(Tableau1[Note_tot]&gt;$Z$3,"fort","NA"))))</f>
        <v>fort</v>
      </c>
      <c r="V73">
        <v>0</v>
      </c>
      <c r="W7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3">
        <v>7</v>
      </c>
      <c r="Y73">
        <v>1.2857142857142856</v>
      </c>
    </row>
    <row r="74" spans="1:25" x14ac:dyDescent="0.3">
      <c r="A74" s="1" t="s">
        <v>315</v>
      </c>
      <c r="B74" s="1" t="s">
        <v>309</v>
      </c>
      <c r="C74">
        <v>4488</v>
      </c>
      <c r="D74">
        <v>4488</v>
      </c>
      <c r="E74" s="1" t="s">
        <v>310</v>
      </c>
      <c r="F74" s="1" t="s">
        <v>311</v>
      </c>
      <c r="G74" s="1" t="s">
        <v>29</v>
      </c>
      <c r="H74" s="1" t="s">
        <v>30</v>
      </c>
      <c r="J7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4" t="s">
        <v>23</v>
      </c>
      <c r="L7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4">
        <v>5073.25</v>
      </c>
      <c r="N74">
        <v>15142.54</v>
      </c>
      <c r="O74">
        <v>33.50329601242592</v>
      </c>
      <c r="P74">
        <v>8</v>
      </c>
      <c r="Q74">
        <v>41.7</v>
      </c>
      <c r="R7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41.7</v>
      </c>
      <c r="S74">
        <v>40.270000000000003</v>
      </c>
      <c r="T74" s="1" t="s">
        <v>184</v>
      </c>
      <c r="U74" t="str">
        <f>IF(Tableau1[Note_tot]="NA","NA",IF(Tableau1[Note_tot]&lt;=$Z$2,"faible",IF(AND(Tableau1[Note_tot]&gt;$Z$2,Tableau1[Note_tot]&lt;=$Z$3),"moyen",IF(Tableau1[Note_tot]&gt;$Z$3,"fort","NA"))))</f>
        <v>moyen</v>
      </c>
      <c r="V74">
        <v>2</v>
      </c>
      <c r="W7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74">
        <v>32</v>
      </c>
      <c r="Y74">
        <v>1.1875</v>
      </c>
    </row>
    <row r="75" spans="1:25" x14ac:dyDescent="0.3">
      <c r="A75" s="1" t="s">
        <v>315</v>
      </c>
      <c r="B75" s="1" t="s">
        <v>261</v>
      </c>
      <c r="C75">
        <v>3089</v>
      </c>
      <c r="D75">
        <v>3089</v>
      </c>
      <c r="E75" s="1" t="s">
        <v>262</v>
      </c>
      <c r="F75" s="1" t="s">
        <v>263</v>
      </c>
      <c r="G75" s="1" t="s">
        <v>29</v>
      </c>
      <c r="H75" s="1" t="s">
        <v>123</v>
      </c>
      <c r="J7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5" t="s">
        <v>82</v>
      </c>
      <c r="L7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5">
        <v>1582.88</v>
      </c>
      <c r="N75">
        <v>4961.22</v>
      </c>
      <c r="O75">
        <v>31.905055611321409</v>
      </c>
      <c r="P75">
        <v>8</v>
      </c>
      <c r="Q75">
        <v>77.8</v>
      </c>
      <c r="R7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75">
        <v>23.2</v>
      </c>
      <c r="T75" s="1" t="s">
        <v>183</v>
      </c>
      <c r="U75" t="str">
        <f>IF(Tableau1[Note_tot]="NA","NA",IF(Tableau1[Note_tot]&lt;=$Z$2,"faible",IF(AND(Tableau1[Note_tot]&gt;$Z$2,Tableau1[Note_tot]&lt;=$Z$3),"moyen",IF(Tableau1[Note_tot]&gt;$Z$3,"fort","NA"))))</f>
        <v>fort</v>
      </c>
      <c r="V75">
        <v>0</v>
      </c>
      <c r="W7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5">
        <v>12</v>
      </c>
      <c r="Y75">
        <v>0.83333333333333348</v>
      </c>
    </row>
    <row r="76" spans="1:25" x14ac:dyDescent="0.3">
      <c r="A76" s="1" t="s">
        <v>315</v>
      </c>
      <c r="B76" s="1" t="s">
        <v>285</v>
      </c>
      <c r="C76">
        <v>3342</v>
      </c>
      <c r="D76">
        <v>3362</v>
      </c>
      <c r="E76" s="1" t="s">
        <v>286</v>
      </c>
      <c r="F76" s="1" t="s">
        <v>287</v>
      </c>
      <c r="G76" s="1" t="s">
        <v>29</v>
      </c>
      <c r="H76" s="1" t="s">
        <v>31</v>
      </c>
      <c r="J7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6">
        <v>0</v>
      </c>
      <c r="L7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6">
        <v>89.02</v>
      </c>
      <c r="N76">
        <v>296.95</v>
      </c>
      <c r="O76">
        <v>29.978110793062807</v>
      </c>
      <c r="P76">
        <v>8</v>
      </c>
      <c r="Q76">
        <v>50</v>
      </c>
      <c r="R7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50</v>
      </c>
      <c r="S76">
        <v>95.44</v>
      </c>
      <c r="T76" s="1" t="s">
        <v>183</v>
      </c>
      <c r="U76" t="str">
        <f>IF(Tableau1[Note_tot]="NA","NA",IF(Tableau1[Note_tot]&lt;=$Z$2,"faible",IF(AND(Tableau1[Note_tot]&gt;$Z$2,Tableau1[Note_tot]&lt;=$Z$3),"moyen",IF(Tableau1[Note_tot]&gt;$Z$3,"fort","NA"))))</f>
        <v>fort</v>
      </c>
      <c r="V76">
        <v>0</v>
      </c>
      <c r="W7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6">
        <v>16</v>
      </c>
      <c r="Y76">
        <v>1.4375</v>
      </c>
    </row>
    <row r="77" spans="1:25" x14ac:dyDescent="0.3">
      <c r="A77" s="1" t="s">
        <v>315</v>
      </c>
      <c r="B77" s="1" t="s">
        <v>216</v>
      </c>
      <c r="C77">
        <v>3713</v>
      </c>
      <c r="D77">
        <v>3713</v>
      </c>
      <c r="E77" s="1" t="s">
        <v>217</v>
      </c>
      <c r="F77" s="1" t="s">
        <v>218</v>
      </c>
      <c r="G77" s="1" t="s">
        <v>29</v>
      </c>
      <c r="H77" s="1" t="s">
        <v>30</v>
      </c>
      <c r="J7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7" t="s">
        <v>82</v>
      </c>
      <c r="L7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7">
        <v>10798.58</v>
      </c>
      <c r="N77">
        <v>24118.75</v>
      </c>
      <c r="O77">
        <v>44.77255247473439</v>
      </c>
      <c r="P77">
        <v>9</v>
      </c>
      <c r="Q77">
        <v>50</v>
      </c>
      <c r="R7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50</v>
      </c>
      <c r="S77">
        <v>29.59</v>
      </c>
      <c r="T77" s="1" t="s">
        <v>183</v>
      </c>
      <c r="U77" t="str">
        <f>IF(Tableau1[Note_tot]="NA","NA",IF(Tableau1[Note_tot]&lt;=$Z$2,"faible",IF(AND(Tableau1[Note_tot]&gt;$Z$2,Tableau1[Note_tot]&lt;=$Z$3),"moyen",IF(Tableau1[Note_tot]&gt;$Z$3,"fort","NA"))))</f>
        <v>fort</v>
      </c>
      <c r="V77">
        <v>0</v>
      </c>
      <c r="W7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7">
        <v>38</v>
      </c>
      <c r="Y77">
        <v>1.368421052631579</v>
      </c>
    </row>
    <row r="78" spans="1:25" x14ac:dyDescent="0.3">
      <c r="A78" s="1" t="s">
        <v>315</v>
      </c>
      <c r="B78" s="1" t="s">
        <v>328</v>
      </c>
      <c r="C78">
        <v>3285</v>
      </c>
      <c r="D78">
        <v>534662</v>
      </c>
      <c r="E78" s="1" t="s">
        <v>329</v>
      </c>
      <c r="F78" s="1" t="s">
        <v>330</v>
      </c>
      <c r="G78" s="1" t="s">
        <v>29</v>
      </c>
      <c r="H78" s="1" t="s">
        <v>22</v>
      </c>
      <c r="J7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8" t="s">
        <v>53</v>
      </c>
      <c r="L7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8">
        <v>284.33</v>
      </c>
      <c r="N78">
        <v>678.29</v>
      </c>
      <c r="O78">
        <v>41.918648365743266</v>
      </c>
      <c r="P78">
        <v>9</v>
      </c>
      <c r="Q78">
        <v>66.7</v>
      </c>
      <c r="R7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78">
        <v>88.27</v>
      </c>
      <c r="T78" s="1" t="s">
        <v>183</v>
      </c>
      <c r="U78" t="str">
        <f>IF(Tableau1[Note_tot]="NA","NA",IF(Tableau1[Note_tot]&lt;=$Z$2,"faible",IF(AND(Tableau1[Note_tot]&gt;$Z$2,Tableau1[Note_tot]&lt;=$Z$3),"moyen",IF(Tableau1[Note_tot]&gt;$Z$3,"fort","NA"))))</f>
        <v>fort</v>
      </c>
      <c r="V78">
        <v>0</v>
      </c>
      <c r="W7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8">
        <v>5</v>
      </c>
      <c r="Y78">
        <v>1</v>
      </c>
    </row>
    <row r="79" spans="1:25" x14ac:dyDescent="0.3">
      <c r="A79" s="1" t="s">
        <v>315</v>
      </c>
      <c r="B79" s="1" t="s">
        <v>331</v>
      </c>
      <c r="C79">
        <v>3586</v>
      </c>
      <c r="D79">
        <v>3586</v>
      </c>
      <c r="E79" s="1" t="s">
        <v>332</v>
      </c>
      <c r="F79" s="1" t="s">
        <v>333</v>
      </c>
      <c r="G79" s="1" t="s">
        <v>29</v>
      </c>
      <c r="H79" s="1" t="s">
        <v>31</v>
      </c>
      <c r="J7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9" t="s">
        <v>23</v>
      </c>
      <c r="L7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9">
        <v>3647.86</v>
      </c>
      <c r="N79">
        <v>9419.0400000000009</v>
      </c>
      <c r="O79">
        <v>38.728575311284374</v>
      </c>
      <c r="P79">
        <v>9</v>
      </c>
      <c r="Q79">
        <v>58.3</v>
      </c>
      <c r="R7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58.3</v>
      </c>
      <c r="S79">
        <v>23.54</v>
      </c>
      <c r="T79" s="1" t="s">
        <v>183</v>
      </c>
      <c r="U79" t="str">
        <f>IF(Tableau1[Note_tot]="NA","NA",IF(Tableau1[Note_tot]&lt;=$Z$2,"faible",IF(AND(Tableau1[Note_tot]&gt;$Z$2,Tableau1[Note_tot]&lt;=$Z$3),"moyen",IF(Tableau1[Note_tot]&gt;$Z$3,"fort","NA"))))</f>
        <v>fort</v>
      </c>
      <c r="V79">
        <v>2</v>
      </c>
      <c r="W7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79">
        <v>20</v>
      </c>
      <c r="Y79">
        <v>0.85</v>
      </c>
    </row>
    <row r="80" spans="1:25" x14ac:dyDescent="0.3">
      <c r="A80" s="1" t="s">
        <v>315</v>
      </c>
      <c r="B80" s="1" t="s">
        <v>291</v>
      </c>
      <c r="C80">
        <v>4665</v>
      </c>
      <c r="D80">
        <v>4665</v>
      </c>
      <c r="E80" s="1" t="s">
        <v>292</v>
      </c>
      <c r="F80" s="1" t="s">
        <v>293</v>
      </c>
      <c r="G80" s="1" t="s">
        <v>29</v>
      </c>
      <c r="H80" s="1" t="s">
        <v>123</v>
      </c>
      <c r="J8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0" t="s">
        <v>82</v>
      </c>
      <c r="L8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0">
        <v>5589.56</v>
      </c>
      <c r="N80">
        <v>12536.330000000002</v>
      </c>
      <c r="O80">
        <v>44.586892655186958</v>
      </c>
      <c r="P80">
        <v>9</v>
      </c>
      <c r="Q80">
        <v>83.3</v>
      </c>
      <c r="R8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83.3</v>
      </c>
      <c r="S80">
        <v>41.24</v>
      </c>
      <c r="T80" s="1" t="s">
        <v>183</v>
      </c>
      <c r="U80" t="str">
        <f>IF(Tableau1[Note_tot]="NA","NA",IF(Tableau1[Note_tot]&lt;=$Z$2,"faible",IF(AND(Tableau1[Note_tot]&gt;$Z$2,Tableau1[Note_tot]&lt;=$Z$3),"moyen",IF(Tableau1[Note_tot]&gt;$Z$3,"fort","NA"))))</f>
        <v>fort</v>
      </c>
      <c r="V80">
        <v>0</v>
      </c>
      <c r="W8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0">
        <v>40</v>
      </c>
      <c r="Y80">
        <v>1.4</v>
      </c>
    </row>
    <row r="81" spans="1:25" x14ac:dyDescent="0.3">
      <c r="A81" s="1" t="s">
        <v>315</v>
      </c>
      <c r="B81" s="1" t="s">
        <v>267</v>
      </c>
      <c r="C81">
        <v>2852</v>
      </c>
      <c r="D81">
        <v>2852</v>
      </c>
      <c r="E81" s="1" t="s">
        <v>268</v>
      </c>
      <c r="F81" s="1" t="s">
        <v>269</v>
      </c>
      <c r="G81" s="1" t="s">
        <v>29</v>
      </c>
      <c r="H81" s="1" t="s">
        <v>123</v>
      </c>
      <c r="J8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1" t="s">
        <v>53</v>
      </c>
      <c r="L8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1">
        <v>507.88</v>
      </c>
      <c r="N81">
        <v>1312.86</v>
      </c>
      <c r="O81">
        <v>38.685008302484654</v>
      </c>
      <c r="P81">
        <v>9</v>
      </c>
      <c r="Q81">
        <v>77.8</v>
      </c>
      <c r="R8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81">
        <v>28.9</v>
      </c>
      <c r="T81" s="1" t="s">
        <v>183</v>
      </c>
      <c r="U81" t="str">
        <f>IF(Tableau1[Note_tot]="NA","NA",IF(Tableau1[Note_tot]&lt;=$Z$2,"faible",IF(AND(Tableau1[Note_tot]&gt;$Z$2,Tableau1[Note_tot]&lt;=$Z$3),"moyen",IF(Tableau1[Note_tot]&gt;$Z$3,"fort","NA"))))</f>
        <v>fort</v>
      </c>
      <c r="V81">
        <v>0</v>
      </c>
      <c r="W8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1">
        <v>14</v>
      </c>
      <c r="Y81">
        <v>1.9285714285714288</v>
      </c>
    </row>
    <row r="82" spans="1:25" x14ac:dyDescent="0.3">
      <c r="A82" s="1" t="s">
        <v>315</v>
      </c>
      <c r="B82" s="1" t="s">
        <v>294</v>
      </c>
      <c r="C82">
        <v>2860</v>
      </c>
      <c r="D82">
        <v>2860</v>
      </c>
      <c r="E82" s="1" t="s">
        <v>295</v>
      </c>
      <c r="F82" s="1" t="s">
        <v>296</v>
      </c>
      <c r="G82" s="1" t="s">
        <v>29</v>
      </c>
      <c r="H82" s="1" t="s">
        <v>30</v>
      </c>
      <c r="J8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2" t="s">
        <v>53</v>
      </c>
      <c r="L8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2">
        <v>66.260000000000005</v>
      </c>
      <c r="N82">
        <v>179.31</v>
      </c>
      <c r="O82">
        <v>36.95276337069879</v>
      </c>
      <c r="P82">
        <v>9</v>
      </c>
      <c r="Q82">
        <v>44.4</v>
      </c>
      <c r="R8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82">
        <v>15.39</v>
      </c>
      <c r="T82" s="1" t="s">
        <v>184</v>
      </c>
      <c r="U82" t="str">
        <f>IF(Tableau1[Note_tot]="NA","NA",IF(Tableau1[Note_tot]&lt;=$Z$2,"faible",IF(AND(Tableau1[Note_tot]&gt;$Z$2,Tableau1[Note_tot]&lt;=$Z$3),"moyen",IF(Tableau1[Note_tot]&gt;$Z$3,"fort","NA"))))</f>
        <v>moyen</v>
      </c>
      <c r="V82">
        <v>0</v>
      </c>
      <c r="W8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2">
        <v>18</v>
      </c>
      <c r="Y82">
        <v>1.7777777777777777</v>
      </c>
    </row>
    <row r="83" spans="1:25" x14ac:dyDescent="0.3">
      <c r="A83" s="1" t="s">
        <v>315</v>
      </c>
      <c r="B83" s="1" t="s">
        <v>237</v>
      </c>
      <c r="C83">
        <v>2651</v>
      </c>
      <c r="D83">
        <v>2651</v>
      </c>
      <c r="E83" s="1" t="s">
        <v>238</v>
      </c>
      <c r="F83" s="1" t="s">
        <v>239</v>
      </c>
      <c r="G83" s="1" t="s">
        <v>29</v>
      </c>
      <c r="H83" s="1" t="s">
        <v>31</v>
      </c>
      <c r="J8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3" t="s">
        <v>53</v>
      </c>
      <c r="L8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3">
        <v>15311.62</v>
      </c>
      <c r="N83">
        <v>35504.03</v>
      </c>
      <c r="O83">
        <v>43.126428182941488</v>
      </c>
      <c r="P83">
        <v>9</v>
      </c>
      <c r="Q83">
        <v>55.6</v>
      </c>
      <c r="R8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55.6</v>
      </c>
      <c r="S83">
        <v>17.43</v>
      </c>
      <c r="T83" s="1" t="s">
        <v>183</v>
      </c>
      <c r="U83" t="str">
        <f>IF(Tableau1[Note_tot]="NA","NA",IF(Tableau1[Note_tot]&lt;=$Z$2,"faible",IF(AND(Tableau1[Note_tot]&gt;$Z$2,Tableau1[Note_tot]&lt;=$Z$3),"moyen",IF(Tableau1[Note_tot]&gt;$Z$3,"fort","NA"))))</f>
        <v>fort</v>
      </c>
      <c r="V83">
        <v>0</v>
      </c>
      <c r="W8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3">
        <v>30</v>
      </c>
      <c r="Y83">
        <v>1.7</v>
      </c>
    </row>
    <row r="84" spans="1:25" x14ac:dyDescent="0.3">
      <c r="A84" s="1" t="s">
        <v>315</v>
      </c>
      <c r="B84" s="1" t="s">
        <v>356</v>
      </c>
      <c r="C84">
        <v>199335</v>
      </c>
      <c r="D84">
        <v>199335</v>
      </c>
      <c r="E84" s="1" t="s">
        <v>357</v>
      </c>
      <c r="F84" s="1" t="s">
        <v>358</v>
      </c>
      <c r="G84" s="1" t="s">
        <v>29</v>
      </c>
      <c r="H84" s="1" t="s">
        <v>22</v>
      </c>
      <c r="J8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4" t="s">
        <v>101</v>
      </c>
      <c r="L8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4">
        <v>64.150000000000006</v>
      </c>
      <c r="N84">
        <v>168.25</v>
      </c>
      <c r="O84">
        <v>38.127786032689457</v>
      </c>
      <c r="P84">
        <v>9</v>
      </c>
      <c r="Q84">
        <v>66.7</v>
      </c>
      <c r="R8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84">
        <v>99.97</v>
      </c>
      <c r="T84" s="1" t="s">
        <v>183</v>
      </c>
      <c r="U84" t="str">
        <f>IF(Tableau1[Note_tot]="NA","NA",IF(Tableau1[Note_tot]&lt;=$Z$2,"faible",IF(AND(Tableau1[Note_tot]&gt;$Z$2,Tableau1[Note_tot]&lt;=$Z$3),"moyen",IF(Tableau1[Note_tot]&gt;$Z$3,"fort","NA"))))</f>
        <v>fort</v>
      </c>
      <c r="V84">
        <v>0</v>
      </c>
      <c r="W8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4">
        <v>16</v>
      </c>
      <c r="Y84">
        <v>0.4375</v>
      </c>
    </row>
    <row r="85" spans="1:25" x14ac:dyDescent="0.3">
      <c r="A85" s="1" t="s">
        <v>315</v>
      </c>
      <c r="B85" s="1" t="s">
        <v>201</v>
      </c>
      <c r="C85">
        <v>3350</v>
      </c>
      <c r="D85">
        <v>3352</v>
      </c>
      <c r="E85" s="1" t="s">
        <v>202</v>
      </c>
      <c r="F85" s="1" t="s">
        <v>203</v>
      </c>
      <c r="G85" s="1" t="s">
        <v>29</v>
      </c>
      <c r="H85" s="1" t="s">
        <v>30</v>
      </c>
      <c r="J8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5" t="s">
        <v>53</v>
      </c>
      <c r="L8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5">
        <v>657.03</v>
      </c>
      <c r="N85">
        <v>1666.66</v>
      </c>
      <c r="O85">
        <v>39.421957687830755</v>
      </c>
      <c r="P85">
        <v>9</v>
      </c>
      <c r="Q85">
        <v>44.4</v>
      </c>
      <c r="R8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85">
        <v>79.17</v>
      </c>
      <c r="T85" s="1" t="s">
        <v>184</v>
      </c>
      <c r="U85" t="str">
        <f>IF(Tableau1[Note_tot]="NA","NA",IF(Tableau1[Note_tot]&lt;=$Z$2,"faible",IF(AND(Tableau1[Note_tot]&gt;$Z$2,Tableau1[Note_tot]&lt;=$Z$3),"moyen",IF(Tableau1[Note_tot]&gt;$Z$3,"fort","NA"))))</f>
        <v>moyen</v>
      </c>
      <c r="V85">
        <v>0</v>
      </c>
      <c r="W8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5">
        <v>14</v>
      </c>
      <c r="Y85">
        <v>0.8571428571428571</v>
      </c>
    </row>
    <row r="86" spans="1:25" x14ac:dyDescent="0.3">
      <c r="A86" s="1" t="s">
        <v>315</v>
      </c>
      <c r="B86" s="1" t="s">
        <v>322</v>
      </c>
      <c r="C86">
        <v>2655</v>
      </c>
      <c r="D86">
        <v>2657</v>
      </c>
      <c r="E86" s="1" t="s">
        <v>323</v>
      </c>
      <c r="F86" s="1" t="s">
        <v>324</v>
      </c>
      <c r="G86" s="1" t="s">
        <v>29</v>
      </c>
      <c r="H86" s="1" t="s">
        <v>123</v>
      </c>
      <c r="J8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6" t="s">
        <v>82</v>
      </c>
      <c r="L8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6">
        <v>808.81</v>
      </c>
      <c r="N86">
        <v>1576.6999999999998</v>
      </c>
      <c r="O86">
        <v>51.297646984207525</v>
      </c>
      <c r="P86">
        <v>10</v>
      </c>
      <c r="Q86">
        <v>88.9</v>
      </c>
      <c r="R8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88.9</v>
      </c>
      <c r="S86">
        <v>46.05</v>
      </c>
      <c r="T86" s="1" t="s">
        <v>183</v>
      </c>
      <c r="U86" t="str">
        <f>IF(Tableau1[Note_tot]="NA","NA",IF(Tableau1[Note_tot]&lt;=$Z$2,"faible",IF(AND(Tableau1[Note_tot]&gt;$Z$2,Tableau1[Note_tot]&lt;=$Z$3),"moyen",IF(Tableau1[Note_tot]&gt;$Z$3,"fort","NA"))))</f>
        <v>fort</v>
      </c>
      <c r="V86">
        <v>0</v>
      </c>
      <c r="W8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6">
        <v>12</v>
      </c>
      <c r="Y86">
        <v>1.3333333333333333</v>
      </c>
    </row>
    <row r="87" spans="1:25" x14ac:dyDescent="0.3">
      <c r="A87" s="1" t="s">
        <v>315</v>
      </c>
      <c r="B87" s="1" t="s">
        <v>228</v>
      </c>
      <c r="C87">
        <v>3649</v>
      </c>
      <c r="D87">
        <v>3649</v>
      </c>
      <c r="E87" s="1" t="s">
        <v>229</v>
      </c>
      <c r="F87" s="1" t="s">
        <v>230</v>
      </c>
      <c r="G87" s="1" t="s">
        <v>29</v>
      </c>
      <c r="H87" s="1" t="s">
        <v>123</v>
      </c>
      <c r="J8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7" t="s">
        <v>82</v>
      </c>
      <c r="L8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7">
        <v>1351.64</v>
      </c>
      <c r="N87">
        <v>2315.8900000000003</v>
      </c>
      <c r="O87">
        <v>58.363739210411545</v>
      </c>
      <c r="P87">
        <v>10</v>
      </c>
      <c r="Q87">
        <v>88.9</v>
      </c>
      <c r="R8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88.9</v>
      </c>
      <c r="S87">
        <v>53.64</v>
      </c>
      <c r="T87" s="1" t="s">
        <v>183</v>
      </c>
      <c r="U87" t="str">
        <f>IF(Tableau1[Note_tot]="NA","NA",IF(Tableau1[Note_tot]&lt;=$Z$2,"faible",IF(AND(Tableau1[Note_tot]&gt;$Z$2,Tableau1[Note_tot]&lt;=$Z$3),"moyen",IF(Tableau1[Note_tot]&gt;$Z$3,"fort","NA"))))</f>
        <v>fort</v>
      </c>
      <c r="V87">
        <v>0</v>
      </c>
      <c r="W8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7">
        <v>13</v>
      </c>
      <c r="Y87">
        <v>1.2307692307692308</v>
      </c>
    </row>
    <row r="88" spans="1:25" x14ac:dyDescent="0.3">
      <c r="A88" s="1" t="s">
        <v>315</v>
      </c>
      <c r="B88" s="1" t="s">
        <v>334</v>
      </c>
      <c r="C88">
        <v>2666</v>
      </c>
      <c r="D88">
        <v>2666</v>
      </c>
      <c r="E88" s="1" t="s">
        <v>335</v>
      </c>
      <c r="F88" s="1" t="s">
        <v>336</v>
      </c>
      <c r="G88" s="1" t="s">
        <v>29</v>
      </c>
      <c r="H88" s="1" t="s">
        <v>22</v>
      </c>
      <c r="J8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8" t="s">
        <v>53</v>
      </c>
      <c r="L8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8">
        <v>338.5</v>
      </c>
      <c r="N88">
        <v>624.37</v>
      </c>
      <c r="O88">
        <v>54.214648365552478</v>
      </c>
      <c r="P88">
        <v>10</v>
      </c>
      <c r="Q88">
        <v>72.2</v>
      </c>
      <c r="R8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88">
        <v>28.65</v>
      </c>
      <c r="T88" s="1" t="s">
        <v>183</v>
      </c>
      <c r="U88" t="str">
        <f>IF(Tableau1[Note_tot]="NA","NA",IF(Tableau1[Note_tot]&lt;=$Z$2,"faible",IF(AND(Tableau1[Note_tot]&gt;$Z$2,Tableau1[Note_tot]&lt;=$Z$3),"moyen",IF(Tableau1[Note_tot]&gt;$Z$3,"fort","NA"))))</f>
        <v>fort</v>
      </c>
      <c r="V88">
        <v>0</v>
      </c>
      <c r="W8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8">
        <v>6</v>
      </c>
      <c r="Y88">
        <v>1.8333333333333333</v>
      </c>
    </row>
    <row r="89" spans="1:25" x14ac:dyDescent="0.3">
      <c r="A89" s="1" t="s">
        <v>315</v>
      </c>
      <c r="B89" s="1" t="s">
        <v>337</v>
      </c>
      <c r="C89">
        <v>3661</v>
      </c>
      <c r="D89">
        <v>3661</v>
      </c>
      <c r="E89" s="1" t="s">
        <v>338</v>
      </c>
      <c r="F89" s="1" t="s">
        <v>339</v>
      </c>
      <c r="G89" s="1" t="s">
        <v>29</v>
      </c>
      <c r="H89" s="1" t="s">
        <v>123</v>
      </c>
      <c r="J8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9" t="s">
        <v>23</v>
      </c>
      <c r="L8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9">
        <v>566.85</v>
      </c>
      <c r="N89">
        <v>566.85</v>
      </c>
      <c r="O89">
        <v>100</v>
      </c>
      <c r="P89">
        <v>10</v>
      </c>
      <c r="Q89">
        <v>86.1</v>
      </c>
      <c r="R8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86.1</v>
      </c>
      <c r="S89">
        <v>50.77</v>
      </c>
      <c r="T89" s="1" t="s">
        <v>183</v>
      </c>
      <c r="U89" t="str">
        <f>IF(Tableau1[Note_tot]="NA","NA",IF(Tableau1[Note_tot]&lt;=$Z$2,"faible",IF(AND(Tableau1[Note_tot]&gt;$Z$2,Tableau1[Note_tot]&lt;=$Z$3),"moyen",IF(Tableau1[Note_tot]&gt;$Z$3,"fort","NA"))))</f>
        <v>fort</v>
      </c>
      <c r="V89">
        <v>2</v>
      </c>
      <c r="W8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89">
        <v>5</v>
      </c>
      <c r="Y89">
        <v>1.4</v>
      </c>
    </row>
    <row r="90" spans="1:25" x14ac:dyDescent="0.3">
      <c r="A90" s="1" t="s">
        <v>315</v>
      </c>
      <c r="B90" s="1" t="s">
        <v>297</v>
      </c>
      <c r="C90">
        <v>2957</v>
      </c>
      <c r="D90">
        <v>534782</v>
      </c>
      <c r="E90" s="1" t="s">
        <v>298</v>
      </c>
      <c r="F90" s="1" t="s">
        <v>299</v>
      </c>
      <c r="G90" s="1" t="s">
        <v>29</v>
      </c>
      <c r="H90" s="1" t="s">
        <v>31</v>
      </c>
      <c r="J9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0" t="s">
        <v>82</v>
      </c>
      <c r="L9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0">
        <v>3104.76</v>
      </c>
      <c r="N90">
        <v>3609.07</v>
      </c>
      <c r="O90">
        <v>86.026594108731615</v>
      </c>
      <c r="P90">
        <v>10</v>
      </c>
      <c r="Q90">
        <v>66.7</v>
      </c>
      <c r="R9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90">
        <v>25.49</v>
      </c>
      <c r="T90" s="1" t="s">
        <v>183</v>
      </c>
      <c r="U90" t="str">
        <f>IF(Tableau1[Note_tot]="NA","NA",IF(Tableau1[Note_tot]&lt;=$Z$2,"faible",IF(AND(Tableau1[Note_tot]&gt;$Z$2,Tableau1[Note_tot]&lt;=$Z$3),"moyen",IF(Tableau1[Note_tot]&gt;$Z$3,"fort","NA"))))</f>
        <v>fort</v>
      </c>
      <c r="V90">
        <v>0</v>
      </c>
      <c r="W9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0" t="s">
        <v>25</v>
      </c>
      <c r="Y90" t="s">
        <v>25</v>
      </c>
    </row>
    <row r="91" spans="1:25" x14ac:dyDescent="0.3">
      <c r="A91" s="1" t="s">
        <v>315</v>
      </c>
      <c r="B91" s="1" t="s">
        <v>350</v>
      </c>
      <c r="C91">
        <v>3811</v>
      </c>
      <c r="D91">
        <v>3811</v>
      </c>
      <c r="E91" s="1" t="s">
        <v>351</v>
      </c>
      <c r="F91" s="1" t="s">
        <v>352</v>
      </c>
      <c r="G91" s="1" t="s">
        <v>29</v>
      </c>
      <c r="H91" s="1" t="s">
        <v>60</v>
      </c>
      <c r="J9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1" t="s">
        <v>82</v>
      </c>
      <c r="L9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1">
        <v>144.4</v>
      </c>
      <c r="N91">
        <v>214.19</v>
      </c>
      <c r="O91">
        <v>67.416779494841023</v>
      </c>
      <c r="P91">
        <v>10</v>
      </c>
      <c r="Q91">
        <v>100</v>
      </c>
      <c r="R9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100</v>
      </c>
      <c r="S91">
        <v>44.26</v>
      </c>
      <c r="T91" s="1" t="s">
        <v>183</v>
      </c>
      <c r="U91" t="str">
        <f>IF(Tableau1[Note_tot]="NA","NA",IF(Tableau1[Note_tot]&lt;=$Z$2,"faible",IF(AND(Tableau1[Note_tot]&gt;$Z$2,Tableau1[Note_tot]&lt;=$Z$3),"moyen",IF(Tableau1[Note_tot]&gt;$Z$3,"fort","NA"))))</f>
        <v>fort</v>
      </c>
      <c r="V91">
        <v>0</v>
      </c>
      <c r="W9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1">
        <v>5</v>
      </c>
      <c r="Y91">
        <v>1.6</v>
      </c>
    </row>
    <row r="92" spans="1:25" x14ac:dyDescent="0.3">
      <c r="A92" s="1" t="s">
        <v>315</v>
      </c>
      <c r="B92" s="1" t="s">
        <v>300</v>
      </c>
      <c r="C92">
        <v>2856</v>
      </c>
      <c r="D92">
        <v>2856</v>
      </c>
      <c r="E92" s="1" t="s">
        <v>301</v>
      </c>
      <c r="F92" s="1" t="s">
        <v>302</v>
      </c>
      <c r="G92" s="1" t="s">
        <v>29</v>
      </c>
      <c r="H92" s="1" t="s">
        <v>123</v>
      </c>
      <c r="J9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2" t="s">
        <v>53</v>
      </c>
      <c r="L9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2">
        <v>110.96</v>
      </c>
      <c r="N92">
        <v>176.35</v>
      </c>
      <c r="O92">
        <v>62.920328891409127</v>
      </c>
      <c r="P92">
        <v>10</v>
      </c>
      <c r="Q92">
        <v>83.3</v>
      </c>
      <c r="R9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83.3</v>
      </c>
      <c r="S92">
        <v>13.09</v>
      </c>
      <c r="T92" s="1" t="s">
        <v>183</v>
      </c>
      <c r="U92" t="str">
        <f>IF(Tableau1[Note_tot]="NA","NA",IF(Tableau1[Note_tot]&lt;=$Z$2,"faible",IF(AND(Tableau1[Note_tot]&gt;$Z$2,Tableau1[Note_tot]&lt;=$Z$3),"moyen",IF(Tableau1[Note_tot]&gt;$Z$3,"fort","NA"))))</f>
        <v>fort</v>
      </c>
      <c r="V92">
        <v>0</v>
      </c>
      <c r="W9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2">
        <v>16</v>
      </c>
      <c r="Y92">
        <v>1.8125</v>
      </c>
    </row>
    <row r="93" spans="1:25" x14ac:dyDescent="0.3">
      <c r="A93" s="1" t="s">
        <v>315</v>
      </c>
      <c r="B93" s="1" t="s">
        <v>303</v>
      </c>
      <c r="C93">
        <v>2992</v>
      </c>
      <c r="D93">
        <v>2992</v>
      </c>
      <c r="E93" s="1" t="s">
        <v>304</v>
      </c>
      <c r="F93" s="1" t="s">
        <v>305</v>
      </c>
      <c r="G93" s="1" t="s">
        <v>29</v>
      </c>
      <c r="H93" s="1" t="s">
        <v>31</v>
      </c>
      <c r="J9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3" t="s">
        <v>23</v>
      </c>
      <c r="L9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3">
        <v>4287.46</v>
      </c>
      <c r="N93">
        <v>5405.33</v>
      </c>
      <c r="O93">
        <v>79.319116501675197</v>
      </c>
      <c r="P93">
        <v>10</v>
      </c>
      <c r="Q93">
        <v>63.9</v>
      </c>
      <c r="R9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63.9</v>
      </c>
      <c r="S93">
        <v>23.76</v>
      </c>
      <c r="T93" s="1" t="s">
        <v>183</v>
      </c>
      <c r="U93" t="str">
        <f>IF(Tableau1[Note_tot]="NA","NA",IF(Tableau1[Note_tot]&lt;=$Z$2,"faible",IF(AND(Tableau1[Note_tot]&gt;$Z$2,Tableau1[Note_tot]&lt;=$Z$3),"moyen",IF(Tableau1[Note_tot]&gt;$Z$3,"fort","NA"))))</f>
        <v>fort</v>
      </c>
      <c r="V93">
        <v>2</v>
      </c>
      <c r="W9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93">
        <v>12</v>
      </c>
      <c r="Y93">
        <v>1.5833333333333337</v>
      </c>
    </row>
    <row r="94" spans="1:25" x14ac:dyDescent="0.3">
      <c r="A94" s="1" t="s">
        <v>315</v>
      </c>
      <c r="B94" s="1" t="s">
        <v>359</v>
      </c>
      <c r="C94">
        <v>3067</v>
      </c>
      <c r="D94">
        <v>3067</v>
      </c>
      <c r="E94" s="1" t="s">
        <v>360</v>
      </c>
      <c r="F94" s="1" t="s">
        <v>361</v>
      </c>
      <c r="G94" s="1" t="s">
        <v>29</v>
      </c>
      <c r="H94" s="1" t="s">
        <v>22</v>
      </c>
      <c r="J9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4" t="s">
        <v>53</v>
      </c>
      <c r="L9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4">
        <v>927.85</v>
      </c>
      <c r="N94">
        <v>1631.44</v>
      </c>
      <c r="O94">
        <v>56.873069190408479</v>
      </c>
      <c r="P94">
        <v>10</v>
      </c>
      <c r="Q94">
        <v>72.2</v>
      </c>
      <c r="R9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94">
        <v>47.2</v>
      </c>
      <c r="T94" s="1" t="s">
        <v>183</v>
      </c>
      <c r="U94" t="str">
        <f>IF(Tableau1[Note_tot]="NA","NA",IF(Tableau1[Note_tot]&lt;=$Z$2,"faible",IF(AND(Tableau1[Note_tot]&gt;$Z$2,Tableau1[Note_tot]&lt;=$Z$3),"moyen",IF(Tableau1[Note_tot]&gt;$Z$3,"fort","NA"))))</f>
        <v>fort</v>
      </c>
      <c r="V94">
        <v>0</v>
      </c>
      <c r="W9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4">
        <v>8</v>
      </c>
      <c r="Y94">
        <v>1.125</v>
      </c>
    </row>
    <row r="95" spans="1:25" x14ac:dyDescent="0.3">
      <c r="A95" s="1" t="s">
        <v>315</v>
      </c>
      <c r="B95" s="1" t="s">
        <v>312</v>
      </c>
      <c r="C95">
        <v>2964</v>
      </c>
      <c r="D95">
        <v>2964</v>
      </c>
      <c r="E95" s="1" t="s">
        <v>313</v>
      </c>
      <c r="F95" s="1" t="s">
        <v>314</v>
      </c>
      <c r="G95" s="1" t="s">
        <v>29</v>
      </c>
      <c r="H95" s="1" t="s">
        <v>22</v>
      </c>
      <c r="J9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5" t="s">
        <v>82</v>
      </c>
      <c r="L9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5">
        <v>9240.49</v>
      </c>
      <c r="N95">
        <v>10903.63</v>
      </c>
      <c r="O95">
        <v>84.746914559646655</v>
      </c>
      <c r="P95">
        <v>10</v>
      </c>
      <c r="Q95">
        <v>77.8</v>
      </c>
      <c r="R9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95">
        <v>25.65</v>
      </c>
      <c r="T95" s="1" t="s">
        <v>183</v>
      </c>
      <c r="U95" t="str">
        <f>IF(Tableau1[Note_tot]="NA","NA",IF(Tableau1[Note_tot]&lt;=$Z$2,"faible",IF(AND(Tableau1[Note_tot]&gt;$Z$2,Tableau1[Note_tot]&lt;=$Z$3),"moyen",IF(Tableau1[Note_tot]&gt;$Z$3,"fort","NA"))))</f>
        <v>fort</v>
      </c>
      <c r="V95">
        <v>0</v>
      </c>
      <c r="W9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5">
        <v>13</v>
      </c>
      <c r="Y95">
        <v>1.5384615384615383</v>
      </c>
    </row>
    <row r="96" spans="1:25" x14ac:dyDescent="0.3">
      <c r="A96" s="1" t="s">
        <v>315</v>
      </c>
      <c r="B96" s="1" t="s">
        <v>319</v>
      </c>
      <c r="C96">
        <v>2869</v>
      </c>
      <c r="D96">
        <v>2869</v>
      </c>
      <c r="E96" s="1" t="s">
        <v>320</v>
      </c>
      <c r="F96" s="1" t="s">
        <v>321</v>
      </c>
      <c r="G96" s="1" t="s">
        <v>29</v>
      </c>
      <c r="H96" s="1" t="s">
        <v>123</v>
      </c>
      <c r="J9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6" t="s">
        <v>53</v>
      </c>
      <c r="L9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6" t="s">
        <v>24</v>
      </c>
      <c r="N96">
        <v>2.85</v>
      </c>
      <c r="O96" t="s">
        <v>25</v>
      </c>
      <c r="P96" t="s">
        <v>25</v>
      </c>
      <c r="Q96">
        <v>55.6</v>
      </c>
      <c r="R96" s="1">
        <f>IF(Tableau1[[#This Row],[Note_LR_tendance]]="NA",Tableau1[[#This Row],[Note_tot_sans_LR_region]],Tableau1[[#This Row],[Note_LR_tendance]])</f>
        <v>55.6</v>
      </c>
      <c r="S96" t="s">
        <v>25</v>
      </c>
      <c r="T96" s="1" t="s">
        <v>183</v>
      </c>
      <c r="U96" t="str">
        <f>IF(Tableau1[Note_tot]="NA","NA",IF(Tableau1[Note_tot]&lt;=$Z$2,"faible",IF(AND(Tableau1[Note_tot]&gt;$Z$2,Tableau1[Note_tot]&lt;=$Z$3),"moyen",IF(Tableau1[Note_tot]&gt;$Z$3,"fort","NA"))))</f>
        <v>fort</v>
      </c>
      <c r="V96">
        <v>2</v>
      </c>
      <c r="W9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96">
        <v>9</v>
      </c>
      <c r="Y96">
        <v>1.7777777777777777</v>
      </c>
    </row>
    <row r="97" spans="1:25" x14ac:dyDescent="0.3">
      <c r="A97" s="1" t="s">
        <v>315</v>
      </c>
      <c r="B97" s="1" t="s">
        <v>18</v>
      </c>
      <c r="C97">
        <v>2576</v>
      </c>
      <c r="D97">
        <v>2576</v>
      </c>
      <c r="E97" s="1" t="s">
        <v>19</v>
      </c>
      <c r="F97" s="1" t="s">
        <v>20</v>
      </c>
      <c r="G97" s="1" t="s">
        <v>21</v>
      </c>
      <c r="H97" s="1" t="s">
        <v>22</v>
      </c>
      <c r="J9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7" t="s">
        <v>53</v>
      </c>
      <c r="L9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7" t="s">
        <v>24</v>
      </c>
      <c r="N97" t="s">
        <v>25</v>
      </c>
      <c r="O97" t="s">
        <v>25</v>
      </c>
      <c r="P97" t="s">
        <v>25</v>
      </c>
      <c r="Q97">
        <v>44.4</v>
      </c>
      <c r="R97" s="1">
        <f>IF(Tableau1[[#This Row],[Note_LR_tendance]]="NA",Tableau1[[#This Row],[Note_tot_sans_LR_region]],Tableau1[[#This Row],[Note_LR_tendance]])</f>
        <v>44.4</v>
      </c>
      <c r="S97" t="s">
        <v>25</v>
      </c>
      <c r="T97" s="1" t="s">
        <v>184</v>
      </c>
      <c r="U97" t="str">
        <f>IF(Tableau1[Note_tot]="NA","NA",IF(Tableau1[Note_tot]&lt;=$Z$2,"faible",IF(AND(Tableau1[Note_tot]&gt;$Z$2,Tableau1[Note_tot]&lt;=$Z$3),"moyen",IF(Tableau1[Note_tot]&gt;$Z$3,"fort","NA"))))</f>
        <v>moyen</v>
      </c>
      <c r="V97">
        <v>4</v>
      </c>
      <c r="W9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4</v>
      </c>
      <c r="X97">
        <v>5</v>
      </c>
      <c r="Y97">
        <v>0.8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161</v>
      </c>
      <c r="B1" s="15" t="s">
        <v>162</v>
      </c>
    </row>
    <row r="2" spans="1:2" x14ac:dyDescent="0.3">
      <c r="A2" s="3" t="s">
        <v>0</v>
      </c>
      <c r="B2" s="16" t="s">
        <v>163</v>
      </c>
    </row>
    <row r="3" spans="1:2" x14ac:dyDescent="0.3">
      <c r="A3" s="3" t="s">
        <v>1</v>
      </c>
      <c r="B3" s="16" t="s">
        <v>164</v>
      </c>
    </row>
    <row r="4" spans="1:2" x14ac:dyDescent="0.3">
      <c r="A4" s="3" t="s">
        <v>2</v>
      </c>
      <c r="B4" s="16" t="s">
        <v>165</v>
      </c>
    </row>
    <row r="5" spans="1:2" x14ac:dyDescent="0.3">
      <c r="A5" s="3" t="s">
        <v>3</v>
      </c>
      <c r="B5" s="16" t="s">
        <v>166</v>
      </c>
    </row>
    <row r="6" spans="1:2" x14ac:dyDescent="0.3">
      <c r="A6" s="3" t="s">
        <v>4</v>
      </c>
      <c r="B6" s="16" t="s">
        <v>167</v>
      </c>
    </row>
    <row r="7" spans="1:2" x14ac:dyDescent="0.3">
      <c r="A7" s="3" t="s">
        <v>5</v>
      </c>
      <c r="B7" s="16" t="s">
        <v>168</v>
      </c>
    </row>
    <row r="8" spans="1:2" x14ac:dyDescent="0.3">
      <c r="A8" s="3" t="s">
        <v>6</v>
      </c>
      <c r="B8" s="16" t="s">
        <v>169</v>
      </c>
    </row>
    <row r="9" spans="1:2" ht="41.4" x14ac:dyDescent="0.3">
      <c r="A9" s="3" t="s">
        <v>7</v>
      </c>
      <c r="B9" s="16" t="s">
        <v>190</v>
      </c>
    </row>
    <row r="10" spans="1:2" ht="41.4" x14ac:dyDescent="0.3">
      <c r="A10" s="3" t="s">
        <v>179</v>
      </c>
      <c r="B10" s="16" t="s">
        <v>191</v>
      </c>
    </row>
    <row r="11" spans="1:2" ht="27.6" x14ac:dyDescent="0.3">
      <c r="A11" s="3" t="s">
        <v>180</v>
      </c>
      <c r="B11" s="17" t="s">
        <v>181</v>
      </c>
    </row>
    <row r="12" spans="1:2" ht="69" x14ac:dyDescent="0.3">
      <c r="A12" s="3" t="s">
        <v>8</v>
      </c>
      <c r="B12" s="16" t="s">
        <v>170</v>
      </c>
    </row>
    <row r="13" spans="1:2" x14ac:dyDescent="0.3">
      <c r="A13" s="3" t="s">
        <v>9</v>
      </c>
      <c r="B13" s="16" t="s">
        <v>182</v>
      </c>
    </row>
    <row r="14" spans="1:2" s="10" customFormat="1" ht="42.6" x14ac:dyDescent="0.3">
      <c r="A14" s="9" t="s">
        <v>10</v>
      </c>
      <c r="B14" s="18" t="s">
        <v>171</v>
      </c>
    </row>
    <row r="15" spans="1:2" s="10" customFormat="1" ht="42.6" x14ac:dyDescent="0.3">
      <c r="A15" s="9" t="s">
        <v>11</v>
      </c>
      <c r="B15" s="18" t="s">
        <v>172</v>
      </c>
    </row>
    <row r="16" spans="1:2" s="10" customFormat="1" ht="27.6" x14ac:dyDescent="0.3">
      <c r="A16" s="9" t="s">
        <v>12</v>
      </c>
      <c r="B16" s="18" t="s">
        <v>173</v>
      </c>
    </row>
    <row r="17" spans="1:2" ht="41.4" x14ac:dyDescent="0.3">
      <c r="A17" s="3" t="s">
        <v>13</v>
      </c>
      <c r="B17" s="16" t="s">
        <v>174</v>
      </c>
    </row>
    <row r="18" spans="1:2" ht="27.6" x14ac:dyDescent="0.3">
      <c r="A18" s="3" t="s">
        <v>195</v>
      </c>
      <c r="B18" s="16" t="s">
        <v>200</v>
      </c>
    </row>
    <row r="19" spans="1:2" ht="55.2" x14ac:dyDescent="0.3">
      <c r="A19" s="3" t="s">
        <v>175</v>
      </c>
      <c r="B19" s="16" t="s">
        <v>197</v>
      </c>
    </row>
    <row r="20" spans="1:2" s="10" customFormat="1" x14ac:dyDescent="0.3">
      <c r="A20" s="9" t="s">
        <v>15</v>
      </c>
      <c r="B20" s="18" t="s">
        <v>176</v>
      </c>
    </row>
    <row r="21" spans="1:2" ht="70.8" x14ac:dyDescent="0.3">
      <c r="A21" s="4" t="s">
        <v>188</v>
      </c>
      <c r="B21" s="19" t="s">
        <v>198</v>
      </c>
    </row>
    <row r="22" spans="1:2" ht="41.4" x14ac:dyDescent="0.3">
      <c r="A22" s="4" t="s">
        <v>186</v>
      </c>
      <c r="B22" s="19" t="s">
        <v>199</v>
      </c>
    </row>
    <row r="23" spans="1:2" ht="41.4" x14ac:dyDescent="0.3">
      <c r="A23" s="4" t="s">
        <v>189</v>
      </c>
      <c r="B23" s="20" t="s">
        <v>192</v>
      </c>
    </row>
    <row r="24" spans="1:2" ht="41.4" x14ac:dyDescent="0.3">
      <c r="A24" s="4" t="s">
        <v>187</v>
      </c>
      <c r="B24" s="20" t="s">
        <v>193</v>
      </c>
    </row>
    <row r="25" spans="1:2" s="10" customFormat="1" ht="27.6" x14ac:dyDescent="0.3">
      <c r="A25" s="11" t="s">
        <v>16</v>
      </c>
      <c r="B25" s="21" t="s">
        <v>177</v>
      </c>
    </row>
    <row r="26" spans="1:2" s="10" customFormat="1" ht="57.6" x14ac:dyDescent="0.3">
      <c r="A26" s="12" t="s">
        <v>17</v>
      </c>
      <c r="B26" s="22" t="s">
        <v>178</v>
      </c>
    </row>
    <row r="27" spans="1:2" s="10" customFormat="1" ht="27.6" x14ac:dyDescent="0.3">
      <c r="A27" s="14" t="s">
        <v>160</v>
      </c>
      <c r="B27" s="21" t="s">
        <v>194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2021-02-18T14:27:38Z</dcterms:modified>
</cp:coreProperties>
</file>