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4F1F8572-5DA0-4281-8A90-57B6A90F8760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5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5" l="1"/>
  <c r="U3" i="5"/>
  <c r="U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J2" i="5" l="1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W2" i="5" l="1"/>
  <c r="W3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R50" i="5"/>
  <c r="R58" i="5"/>
  <c r="R66" i="5"/>
  <c r="R35" i="5"/>
  <c r="R43" i="5"/>
  <c r="R9" i="5"/>
  <c r="L10" i="5"/>
  <c r="R10" i="5" s="1"/>
  <c r="L68" i="5"/>
  <c r="R68" i="5" s="1"/>
  <c r="L65" i="5"/>
  <c r="R65" i="5" s="1"/>
  <c r="L51" i="5"/>
  <c r="R51" i="5" s="1"/>
  <c r="L17" i="5"/>
  <c r="R17" i="5" s="1"/>
  <c r="L59" i="5"/>
  <c r="R59" i="5" s="1"/>
  <c r="L53" i="5"/>
  <c r="R53" i="5" s="1"/>
  <c r="L35" i="5"/>
  <c r="L48" i="5"/>
  <c r="R48" i="5" s="1"/>
  <c r="L36" i="5"/>
  <c r="R36" i="5" s="1"/>
  <c r="L9" i="5"/>
  <c r="L49" i="5"/>
  <c r="R49" i="5" s="1"/>
  <c r="L37" i="5"/>
  <c r="R37" i="5" s="1"/>
  <c r="L2" i="5"/>
  <c r="R2" i="5" s="1"/>
  <c r="L3" i="5"/>
  <c r="R3" i="5" s="1"/>
  <c r="L29" i="5"/>
  <c r="R29" i="5" s="1"/>
  <c r="L50" i="5"/>
  <c r="L55" i="5"/>
  <c r="R55" i="5" s="1"/>
  <c r="L61" i="5"/>
  <c r="R61" i="5" s="1"/>
  <c r="L62" i="5"/>
  <c r="R62" i="5" s="1"/>
  <c r="L56" i="5"/>
  <c r="R56" i="5" s="1"/>
  <c r="L22" i="5"/>
  <c r="R22" i="5" s="1"/>
  <c r="L23" i="5"/>
  <c r="R23" i="5" s="1"/>
  <c r="L57" i="5"/>
  <c r="R57" i="5" s="1"/>
  <c r="L4" i="5"/>
  <c r="R4" i="5" s="1"/>
  <c r="L24" i="5"/>
  <c r="R24" i="5" s="1"/>
  <c r="L38" i="5"/>
  <c r="R38" i="5" s="1"/>
  <c r="L63" i="5"/>
  <c r="R63" i="5" s="1"/>
  <c r="L64" i="5"/>
  <c r="R64" i="5" s="1"/>
  <c r="L5" i="5"/>
  <c r="R5" i="5" s="1"/>
  <c r="L25" i="5"/>
  <c r="R25" i="5" s="1"/>
  <c r="L16" i="5"/>
  <c r="R16" i="5" s="1"/>
  <c r="L30" i="5"/>
  <c r="R30" i="5" s="1"/>
  <c r="L42" i="5"/>
  <c r="R42" i="5" s="1"/>
  <c r="L26" i="5"/>
  <c r="R26" i="5" s="1"/>
  <c r="L6" i="5"/>
  <c r="R6" i="5" s="1"/>
  <c r="L43" i="5"/>
  <c r="L31" i="5"/>
  <c r="R31" i="5" s="1"/>
  <c r="L58" i="5"/>
  <c r="L69" i="5"/>
  <c r="R69" i="5" s="1"/>
  <c r="L44" i="5"/>
  <c r="R44" i="5" s="1"/>
  <c r="L27" i="5"/>
  <c r="R27" i="5" s="1"/>
  <c r="L32" i="5"/>
  <c r="R32" i="5" s="1"/>
  <c r="L11" i="5"/>
  <c r="R11" i="5" s="1"/>
  <c r="L52" i="5"/>
  <c r="R52" i="5" s="1"/>
  <c r="L33" i="5"/>
  <c r="R33" i="5" s="1"/>
  <c r="L18" i="5"/>
  <c r="R18" i="5" s="1"/>
  <c r="L70" i="5"/>
  <c r="R70" i="5" s="1"/>
  <c r="L12" i="5"/>
  <c r="R12" i="5" s="1"/>
  <c r="L19" i="5"/>
  <c r="R19" i="5" s="1"/>
  <c r="L13" i="5"/>
  <c r="R13" i="5" s="1"/>
  <c r="L7" i="5"/>
  <c r="R7" i="5" s="1"/>
  <c r="L34" i="5"/>
  <c r="R34" i="5" s="1"/>
  <c r="L71" i="5"/>
  <c r="R71" i="5" s="1"/>
  <c r="L60" i="5"/>
  <c r="R60" i="5" s="1"/>
  <c r="L66" i="5"/>
  <c r="L20" i="5"/>
  <c r="R20" i="5" s="1"/>
  <c r="L39" i="5"/>
  <c r="R39" i="5" s="1"/>
  <c r="L54" i="5"/>
  <c r="R54" i="5" s="1"/>
  <c r="L67" i="5"/>
  <c r="R67" i="5" s="1"/>
  <c r="L45" i="5"/>
  <c r="R45" i="5" s="1"/>
  <c r="L21" i="5"/>
  <c r="R21" i="5" s="1"/>
  <c r="L28" i="5"/>
  <c r="R28" i="5" s="1"/>
  <c r="L46" i="5"/>
  <c r="R46" i="5" s="1"/>
  <c r="L40" i="5"/>
  <c r="R40" i="5" s="1"/>
  <c r="L72" i="5"/>
  <c r="R72" i="5" s="1"/>
  <c r="L14" i="5"/>
  <c r="R14" i="5" s="1"/>
  <c r="L41" i="5"/>
  <c r="R41" i="5" s="1"/>
  <c r="L73" i="5"/>
  <c r="R73" i="5" s="1"/>
  <c r="L15" i="5"/>
  <c r="R15" i="5" s="1"/>
  <c r="L8" i="5"/>
  <c r="R8" i="5" s="1"/>
  <c r="L47" i="5"/>
  <c r="R47" i="5" s="1"/>
  <c r="Z3" i="5" l="1"/>
  <c r="Z2" i="5"/>
  <c r="Z4" i="5"/>
</calcChain>
</file>

<file path=xl/sharedStrings.xml><?xml version="1.0" encoding="utf-8"?>
<sst xmlns="http://schemas.openxmlformats.org/spreadsheetml/2006/main" count="686" uniqueCount="289">
  <si>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</si>
  <si>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</si>
  <si>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</si>
  <si>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</si>
  <si>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</si>
  <si>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</si>
  <si>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</si>
  <si>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</si>
  <si>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</si>
  <si>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</si>
  <si>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</si>
  <si>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</si>
  <si>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</si>
  <si>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</si>
  <si>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</si>
  <si>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</si>
  <si>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</si>
  <si>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</si>
  <si>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</si>
  <si>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</si>
  <si>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</si>
  <si>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</si>
  <si>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</si>
  <si>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</si>
  <si>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</si>
  <si>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</si>
  <si>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</si>
  <si>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</si>
  <si>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</si>
  <si>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</si>
  <si>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</si>
  <si>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</si>
  <si>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</si>
  <si>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</si>
  <si>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</si>
  <si>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</si>
  <si>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</si>
  <si>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</si>
  <si>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</si>
  <si>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</si>
  <si>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</si>
  <si>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</si>
  <si>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</si>
  <si>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</si>
  <si>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</si>
  <si>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</si>
  <si>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</si>
  <si>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</si>
  <si>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</si>
  <si>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</si>
  <si>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</si>
  <si>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</si>
  <si>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</si>
  <si>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</si>
  <si>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</si>
  <si>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</si>
  <si>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</si>
  <si>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</si>
  <si>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</si>
  <si>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</si>
  <si>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</si>
  <si>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</si>
  <si>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</si>
  <si>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</si>
  <si>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</si>
  <si>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</si>
  <si>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</si>
  <si>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</si>
  <si>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</si>
  <si>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</si>
  <si>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</si>
  <si>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</si>
  <si>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</si>
  <si>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</si>
  <si>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</si>
  <si>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</si>
  <si>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</si>
  <si>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</si>
  <si>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</si>
  <si>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</si>
  <si>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</si>
  <si>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</si>
  <si>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</si>
  <si>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</si>
  <si>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</si>
  <si>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</si>
  <si>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</si>
  <si>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</si>
  <si>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</si>
  <si>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</si>
  <si>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</si>
  <si>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</si>
  <si>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</si>
  <si>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</si>
  <si>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</si>
  <si>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</si>
  <si>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</si>
  <si>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</si>
  <si>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</si>
  <si>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</si>
  <si>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</si>
  <si>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</si>
  <si>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</si>
  <si>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</si>
  <si>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</si>
  <si>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</si>
  <si>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</si>
  <si>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</si>
  <si>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</si>
  <si>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</si>
  <si>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</si>
  <si>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</si>
  <si>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</si>
  <si>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</si>
  <si>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</si>
  <si>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</si>
  <si>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</si>
  <si>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</si>
  <si>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</si>
  <si>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</si>
  <si>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</si>
  <si>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</si>
  <si>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</si>
  <si>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</si>
  <si>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</si>
  <si>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</si>
  <si>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</si>
  <si>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</si>
  <si>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</si>
  <si>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</si>
  <si>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</si>
  <si>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</si>
  <si>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</si>
  <si>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</si>
  <si>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</si>
  <si>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</si>
  <si>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</si>
  <si>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</si>
  <si>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</si>
  <si>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A234</t>
  </si>
  <si>
    <t>Picus canus</t>
  </si>
  <si>
    <t>Pic cendré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</si>
  <si>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</si>
  <si>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</si>
  <si>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</si>
  <si>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</si>
  <si>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</si>
  <si>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</si>
  <si>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</si>
  <si>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</si>
  <si>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</si>
  <si>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</si>
  <si>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</si>
  <si>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</si>
  <si>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</si>
  <si>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</si>
  <si>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</si>
  <si>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</si>
  <si>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</si>
  <si>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</si>
  <si>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</si>
  <si>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</si>
  <si>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</si>
  <si>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</si>
  <si>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</si>
  <si>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</si>
  <si>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</si>
  <si>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</si>
  <si>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</si>
  <si>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</si>
  <si>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</si>
  <si>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</si>
  <si>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</si>
  <si>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</si>
  <si>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</si>
  <si>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</si>
  <si>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</si>
  <si>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</si>
  <si>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</si>
  <si>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</si>
  <si>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</si>
  <si>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</si>
  <si>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</si>
  <si>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</si>
  <si>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</si>
  <si>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</si>
  <si>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</si>
  <si>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</si>
  <si>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</si>
  <si>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</si>
  <si>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</si>
  <si>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</si>
  <si>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</si>
  <si>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</si>
  <si>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</si>
  <si>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</si>
  <si>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</si>
  <si>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</si>
  <si>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</si>
  <si>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</si>
  <si>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</si>
  <si>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</si>
  <si>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</si>
  <si>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</si>
  <si>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</si>
  <si>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</si>
  <si>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</si>
  <si>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</si>
  <si>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</si>
  <si>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</si>
  <si>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</si>
  <si>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</si>
  <si>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</si>
  <si>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A183</t>
  </si>
  <si>
    <t>Larus fuscus</t>
  </si>
  <si>
    <t>Goéland brun</t>
  </si>
  <si>
    <t>A302</t>
  </si>
  <si>
    <t>Sylvia undata</t>
  </si>
  <si>
    <t>Fauvette pitchou</t>
  </si>
  <si>
    <t>Centre-Val de Loire</t>
  </si>
  <si>
    <t>A168</t>
  </si>
  <si>
    <t>Actitis hypoleucos</t>
  </si>
  <si>
    <t>Chevalier guignette</t>
  </si>
  <si>
    <t>A054</t>
  </si>
  <si>
    <t>Anas acuta</t>
  </si>
  <si>
    <t>Canard pilet</t>
  </si>
  <si>
    <t>A255</t>
  </si>
  <si>
    <t>Anthus campestris</t>
  </si>
  <si>
    <t>Pipit rousseline</t>
  </si>
  <si>
    <t>A024</t>
  </si>
  <si>
    <t>Ardeola ralloides</t>
  </si>
  <si>
    <t>Héron crabier, Crabier chevelu</t>
  </si>
  <si>
    <t>A021</t>
  </si>
  <si>
    <t>Botaurus stellaris</t>
  </si>
  <si>
    <t>Butor étoilé</t>
  </si>
  <si>
    <t>A215</t>
  </si>
  <si>
    <t>Bubo bubo</t>
  </si>
  <si>
    <t>Grand-duc d'Europe</t>
  </si>
  <si>
    <t>A243</t>
  </si>
  <si>
    <t>Calandrella brachydactyla</t>
  </si>
  <si>
    <t>Alouette calandrelle</t>
  </si>
  <si>
    <t>A196</t>
  </si>
  <si>
    <t>Chlidonias hybrida</t>
  </si>
  <si>
    <t>Guifette moustac</t>
  </si>
  <si>
    <t>A197</t>
  </si>
  <si>
    <t>Chlidonias niger</t>
  </si>
  <si>
    <t>Guifette noire</t>
  </si>
  <si>
    <t>A030</t>
  </si>
  <si>
    <t>Ciconia nigra</t>
  </si>
  <si>
    <t>Cigogne noire</t>
  </si>
  <si>
    <t>A080</t>
  </si>
  <si>
    <t>Circaetus gallicus</t>
  </si>
  <si>
    <t>Circaète Jean-le-Blanc</t>
  </si>
  <si>
    <t>A122</t>
  </si>
  <si>
    <t>Crex crex</t>
  </si>
  <si>
    <t>Râle des genêts</t>
  </si>
  <si>
    <t>A153</t>
  </si>
  <si>
    <t>Gallinago gallinago</t>
  </si>
  <si>
    <t>Bécassine des marais</t>
  </si>
  <si>
    <t>A092</t>
  </si>
  <si>
    <t>Hieraaetus pennatus</t>
  </si>
  <si>
    <t>Aigle botté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</si>
  <si>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</si>
  <si>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</si>
  <si>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</si>
  <si>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</si>
  <si>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</si>
  <si>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</si>
  <si>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</si>
  <si>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</si>
  <si>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</si>
  <si>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</si>
  <si>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</si>
  <si>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</si>
  <si>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</si>
  <si>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</si>
  <si>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</si>
  <si>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</si>
  <si>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</si>
  <si>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</si>
  <si>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A094</t>
  </si>
  <si>
    <t>Pandion haliaetus</t>
  </si>
  <si>
    <t>Balbuzard pêcheur</t>
  </si>
  <si>
    <t>A155</t>
  </si>
  <si>
    <t>Scolopax rusticola</t>
  </si>
  <si>
    <t>Bécasse des bois</t>
  </si>
  <si>
    <t>A128</t>
  </si>
  <si>
    <t>Tetrax tetrax</t>
  </si>
  <si>
    <t>Outarde canepetière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</si>
</sst>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C3BAE3-BFA4-48E2-ACEB-7ACA9375C767}" name="Tableau2" displayName="Tableau2" ref="A1:Y73" totalsRowShown="0">
  <autoFilter ref="A1:Y73" xr:uid="{03B79543-F22C-4787-BD0C-223E2175E6DB}"/>
  <sortState ref="A2:Y73">
    <sortCondition ref="P1:P73"/>
  </sortState>
  <tableColumns count="25">
    <tableColumn id="1" xr3:uid="{92D5A791-EC3C-4647-9D2C-934C5AB1550B}" name="Reg_adm" dataDxfId="11"/>
    <tableColumn id="2" xr3:uid="{7F44659A-6984-4671-8291-A9A27CA245BA}" name="CD_N2000" dataDxfId="10"/>
    <tableColumn id="3" xr3:uid="{2CCAE56A-1444-4E19-B3FE-DD39D65B0D8C}" name="CD_NOM"/>
    <tableColumn id="4" xr3:uid="{DFC351F9-A40C-46A0-9302-A328693EE49C}" name="CD_REF"/>
    <tableColumn id="5" xr3:uid="{E9F8F01D-D693-4F6C-AD82-85BDBB7967E0}" name="Nom_valide" dataDxfId="9"/>
    <tableColumn id="6" xr3:uid="{09C4DCF5-CE07-4827-89BB-ABB3C7356F66}" name="Nom_vernaculaire" dataDxfId="8"/>
    <tableColumn id="7" xr3:uid="{826D6897-8858-4823-8479-4D9CE15761D6}" name="Ann1_DO" dataDxfId="7"/>
    <tableColumn id="8" xr3:uid="{2E353425-B5CB-4B6E-BBB5-5C8C09840D83}" name="LR_France" dataDxfId="6"/>
    <tableColumn id="9" xr3:uid="{BB0538F8-A905-418F-805F-355A5A77E39B}" name="LR_region"/>
    <tableColumn id="10" xr3:uid="{47E46454-9993-4348-A44C-E0C20A99A4EF}" name="Note_LR_reg_ponderee" dataDxfId="5">
      <calculatedColumnFormula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calculatedColumnFormula>
    </tableColumn>
    <tableColumn id="11" xr3:uid="{5DA46F21-FF4F-462D-8E0D-A5794B1E7653}" name="Tendance_lt"/>
    <tableColumn id="12" xr3:uid="{15CC62CE-B803-42D3-B271-D40F7B2FF930}" name="Note_LR_tendance" dataDxfId="4">
      <calculatedColumnFormula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calculatedColumnFormula>
    </tableColumn>
    <tableColumn id="13" xr3:uid="{2733365F-DAC0-43F4-991B-9738A46136A5}" name="Surf_reg"/>
    <tableColumn id="14" xr3:uid="{643B6DD6-00A0-42AC-99E7-77AC6D56D4F4}" name="Surf_nat"/>
    <tableColumn id="15" xr3:uid="{256423CA-8B4C-44A8-AEFC-AC9AE75F4E95}" name="Responsabilite"/>
    <tableColumn id="16" xr3:uid="{52B649E0-6780-48D8-B28A-E579C5DB7F47}" name="Classe_resp"/>
    <tableColumn id="17" xr3:uid="{9CD224A9-A0C2-4894-B5BE-9FE6D39C9D15}" name="Note_tot_sans_LR_region"/>
    <tableColumn id="18" xr3:uid="{B3AFC38D-04D8-4462-BF4C-45C804159A1D}" name="Note_tot" dataDxfId="3"/>
    <tableColumn id="19" xr3:uid="{70B5E37D-990E-4070-9657-D77D7C9091FD}" name="Couv_ZPS_reg"/>
    <tableColumn id="20" xr3:uid="{395BD0F9-1EE2-4F5F-8940-236E29CFA552}" name="Classe_enjeu_precedente" dataDxfId="2"/>
    <tableColumn id="21" xr3:uid="{7390C4BE-4698-4BFE-A54E-59830C2E3C15}" name="Nouvelle_classe_enjeu" dataDxfId="0">
      <calculatedColumnFormula>IF(Tableau2[Note_tot]="NA","NA",IF(Tableau2[Note_tot]&lt;=$Z$2,"faible",IF(AND(Tableau2[Note_tot]&gt;$Z$2,Tableau2[Note_tot]&lt;=$Z$3),"moyen",IF(Tableau2[Note_tot]&gt;$Z$3,"fort","NA"))))</calculatedColumnFormula>
    </tableColumn>
    <tableColumn id="22" xr3:uid="{F13E4517-2442-412A-9EF5-AE0041A41EBE}" name="Enjeux_connaissance_precedent"/>
    <tableColumn id="23" xr3:uid="{1BB0DE3F-D411-445B-A0FC-EC9AA4D78D95}" name="Nouvel_enjeux_connaissance" dataDxfId="1">
      <calculatedColumnFormula>IF(Tableau2[LR_region]="DD",2+Tableau2[Enjeux_connaissance_precedent],IF(Tableau2[LR_region]="NA",1+Tableau2[Enjeux_connaissance_precedent],IF(Tableau2[LR_region]="NE",1+Tableau2[Enjeux_connaissance_precedent],Tableau2[Enjeux_connaissance_precedent])))</calculatedColumnFormula>
    </tableColumn>
    <tableColumn id="24" xr3:uid="{4757461C-6C14-4CF1-8770-FAAD4D5EB4DB}" name="Nombre_sites"/>
    <tableColumn id="25" xr3:uid="{1A4210B4-19F2-4D5C-9F6A-E3BF0D37CD0F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A24AD-83B8-4BCB-9E31-FEDEBD64AF51}">
  <dimension ref="A1:Z73"/>
  <sheetViews>
    <sheetView tabSelected="1" topLeftCell="M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182</v>
      </c>
      <c r="J1" s="7" t="s">
        <v>183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199</v>
      </c>
      <c r="R1" s="7" t="s">
        <v>14</v>
      </c>
      <c r="S1" s="7" t="s">
        <v>15</v>
      </c>
      <c r="T1" s="8" t="s">
        <v>191</v>
      </c>
      <c r="U1" s="8" t="s">
        <v>189</v>
      </c>
      <c r="V1" s="13" t="s">
        <v>192</v>
      </c>
      <c r="W1" s="13" t="s">
        <v>190</v>
      </c>
      <c r="X1" s="7" t="s">
        <v>16</v>
      </c>
      <c r="Y1" s="7" t="s">
        <v>17</v>
      </c>
      <c r="Z1" s="7" t="s">
        <v>163</v>
      </c>
    </row>
    <row r="2" spans="1:26" x14ac:dyDescent="0.3">
      <c r="A2" s="1" t="s">
        <v>219</v>
      </c>
      <c r="B2" s="1" t="s">
        <v>136</v>
      </c>
      <c r="C2">
        <v>2741</v>
      </c>
      <c r="D2">
        <v>2741</v>
      </c>
      <c r="E2" s="1" t="s">
        <v>137</v>
      </c>
      <c r="F2" s="1" t="s">
        <v>138</v>
      </c>
      <c r="G2" s="1" t="s">
        <v>21</v>
      </c>
      <c r="H2" s="1" t="s">
        <v>22</v>
      </c>
      <c r="J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" t="s">
        <v>53</v>
      </c>
      <c r="L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">
        <v>34.94</v>
      </c>
      <c r="N2">
        <v>3093.06</v>
      </c>
      <c r="O2">
        <v>1.1296256781310416</v>
      </c>
      <c r="P2">
        <v>1</v>
      </c>
      <c r="Q2">
        <v>22.2</v>
      </c>
      <c r="R2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22.2</v>
      </c>
      <c r="S2">
        <v>29.74</v>
      </c>
      <c r="T2" s="1" t="s">
        <v>188</v>
      </c>
      <c r="U2" t="str">
        <f>IF(Tableau2[Note_tot]="NA","NA",IF(Tableau2[Note_tot]&lt;=$Z$2,"faible",IF(AND(Tableau2[Note_tot]&gt;$Z$2,Tableau2[Note_tot]&lt;=$Z$3),"moyen",IF(Tableau2[Note_tot]&gt;$Z$3,"fort","NA"))))</f>
        <v>faible</v>
      </c>
      <c r="V2">
        <v>0</v>
      </c>
      <c r="W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">
        <v>2</v>
      </c>
      <c r="Y2">
        <v>1</v>
      </c>
      <c r="Z2">
        <f>PERCENTILE(R:R,1/3)</f>
        <v>22.2</v>
      </c>
    </row>
    <row r="3" spans="1:26" x14ac:dyDescent="0.3">
      <c r="A3" s="1" t="s">
        <v>219</v>
      </c>
      <c r="B3" s="1" t="s">
        <v>226</v>
      </c>
      <c r="C3">
        <v>3713</v>
      </c>
      <c r="D3">
        <v>3713</v>
      </c>
      <c r="E3" s="1" t="s">
        <v>227</v>
      </c>
      <c r="F3" s="1" t="s">
        <v>228</v>
      </c>
      <c r="G3" s="1" t="s">
        <v>29</v>
      </c>
      <c r="H3" s="1" t="s">
        <v>30</v>
      </c>
      <c r="J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" t="s">
        <v>82</v>
      </c>
      <c r="L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">
        <v>124.96</v>
      </c>
      <c r="N3">
        <v>24118.75</v>
      </c>
      <c r="O3">
        <v>0.51810313552733867</v>
      </c>
      <c r="P3">
        <v>1</v>
      </c>
      <c r="Q3">
        <v>5.6</v>
      </c>
      <c r="R3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3">
        <v>65.180000000000007</v>
      </c>
      <c r="T3" s="1" t="s">
        <v>188</v>
      </c>
      <c r="U3" t="str">
        <f>IF(Tableau2[Note_tot]="NA","NA",IF(Tableau2[Note_tot]&lt;=$Z$2,"faible",IF(AND(Tableau2[Note_tot]&gt;$Z$2,Tableau2[Note_tot]&lt;=$Z$3),"moyen",IF(Tableau2[Note_tot]&gt;$Z$3,"fort","NA"))))</f>
        <v>faible</v>
      </c>
      <c r="V3">
        <v>0</v>
      </c>
      <c r="W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">
        <v>1</v>
      </c>
      <c r="Y3">
        <v>3</v>
      </c>
      <c r="Z3">
        <f>PERCENTILE(R:R,2/3)</f>
        <v>44.4</v>
      </c>
    </row>
    <row r="4" spans="1:26" x14ac:dyDescent="0.3">
      <c r="A4" s="1" t="s">
        <v>219</v>
      </c>
      <c r="B4" s="1" t="s">
        <v>238</v>
      </c>
      <c r="C4">
        <v>3649</v>
      </c>
      <c r="D4">
        <v>3649</v>
      </c>
      <c r="E4" s="1" t="s">
        <v>239</v>
      </c>
      <c r="F4" s="1" t="s">
        <v>240</v>
      </c>
      <c r="G4" s="1" t="s">
        <v>29</v>
      </c>
      <c r="H4" s="1" t="s">
        <v>123</v>
      </c>
      <c r="J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" t="s">
        <v>82</v>
      </c>
      <c r="L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">
        <v>1.78</v>
      </c>
      <c r="N4">
        <v>2315.8900000000003</v>
      </c>
      <c r="O4">
        <v>7.6860299927889494E-2</v>
      </c>
      <c r="P4">
        <v>1</v>
      </c>
      <c r="Q4">
        <v>38.9</v>
      </c>
      <c r="R4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38.9</v>
      </c>
      <c r="S4">
        <v>26.97</v>
      </c>
      <c r="T4" s="1" t="s">
        <v>187</v>
      </c>
      <c r="U4" t="str">
        <f>IF(Tableau2[Note_tot]="NA","NA",IF(Tableau2[Note_tot]&lt;=$Z$2,"faible",IF(AND(Tableau2[Note_tot]&gt;$Z$2,Tableau2[Note_tot]&lt;=$Z$3),"moyen",IF(Tableau2[Note_tot]&gt;$Z$3,"fort","NA"))))</f>
        <v>moyen</v>
      </c>
      <c r="V4">
        <v>0</v>
      </c>
      <c r="W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">
        <v>1</v>
      </c>
      <c r="Y4">
        <v>2</v>
      </c>
      <c r="Z4">
        <f>PERCENTILE(R:R,1)</f>
        <v>83.3</v>
      </c>
    </row>
    <row r="5" spans="1:26" x14ac:dyDescent="0.3">
      <c r="A5" s="1" t="s">
        <v>219</v>
      </c>
      <c r="B5" s="1" t="s">
        <v>92</v>
      </c>
      <c r="C5">
        <v>2517</v>
      </c>
      <c r="D5">
        <v>2517</v>
      </c>
      <c r="E5" s="1" t="s">
        <v>93</v>
      </c>
      <c r="F5" s="1" t="s">
        <v>94</v>
      </c>
      <c r="G5" s="1" t="s">
        <v>29</v>
      </c>
      <c r="H5" s="1" t="s">
        <v>30</v>
      </c>
      <c r="J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" t="s">
        <v>53</v>
      </c>
      <c r="L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">
        <v>266.42</v>
      </c>
      <c r="N5">
        <v>22255.13</v>
      </c>
      <c r="O5">
        <v>1.1971172489219339</v>
      </c>
      <c r="P5">
        <v>1</v>
      </c>
      <c r="Q5">
        <v>0</v>
      </c>
      <c r="R5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0</v>
      </c>
      <c r="S5">
        <v>28.53</v>
      </c>
      <c r="T5" s="1" t="s">
        <v>188</v>
      </c>
      <c r="U5" t="str">
        <f>IF(Tableau2[Note_tot]="NA","NA",IF(Tableau2[Note_tot]&lt;=$Z$2,"faible",IF(AND(Tableau2[Note_tot]&gt;$Z$2,Tableau2[Note_tot]&lt;=$Z$3),"moyen",IF(Tableau2[Note_tot]&gt;$Z$3,"fort","NA"))))</f>
        <v>faible</v>
      </c>
      <c r="V5">
        <v>0</v>
      </c>
      <c r="W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">
        <v>6</v>
      </c>
      <c r="Y5">
        <v>3</v>
      </c>
    </row>
    <row r="6" spans="1:26" x14ac:dyDescent="0.3">
      <c r="A6" s="1" t="s">
        <v>219</v>
      </c>
      <c r="B6" s="1" t="s">
        <v>253</v>
      </c>
      <c r="C6">
        <v>3053</v>
      </c>
      <c r="D6">
        <v>3053</v>
      </c>
      <c r="E6" s="1" t="s">
        <v>254</v>
      </c>
      <c r="F6" s="1" t="s">
        <v>255</v>
      </c>
      <c r="G6" s="1" t="s">
        <v>29</v>
      </c>
      <c r="H6" s="1" t="s">
        <v>123</v>
      </c>
      <c r="J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" t="s">
        <v>82</v>
      </c>
      <c r="L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">
        <v>68.739999999999995</v>
      </c>
      <c r="N6">
        <v>3562.1800000000003</v>
      </c>
      <c r="O6">
        <v>1.9297171956498544</v>
      </c>
      <c r="P6">
        <v>1</v>
      </c>
      <c r="Q6">
        <v>38.9</v>
      </c>
      <c r="R6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38.9</v>
      </c>
      <c r="S6">
        <v>42.33</v>
      </c>
      <c r="T6" s="1" t="s">
        <v>187</v>
      </c>
      <c r="U6" t="str">
        <f>IF(Tableau2[Note_tot]="NA","NA",IF(Tableau2[Note_tot]&lt;=$Z$2,"faible",IF(AND(Tableau2[Note_tot]&gt;$Z$2,Tableau2[Note_tot]&lt;=$Z$3),"moyen",IF(Tableau2[Note_tot]&gt;$Z$3,"fort","NA"))))</f>
        <v>moyen</v>
      </c>
      <c r="V6">
        <v>0</v>
      </c>
      <c r="W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">
        <v>3</v>
      </c>
      <c r="Y6">
        <v>2.3333333333333335</v>
      </c>
    </row>
    <row r="7" spans="1:26" x14ac:dyDescent="0.3">
      <c r="A7" s="1" t="s">
        <v>219</v>
      </c>
      <c r="B7" s="1" t="s">
        <v>271</v>
      </c>
      <c r="C7">
        <v>2844</v>
      </c>
      <c r="D7">
        <v>2844</v>
      </c>
      <c r="E7" s="1" t="s">
        <v>272</v>
      </c>
      <c r="F7" s="1" t="s">
        <v>273</v>
      </c>
      <c r="G7" s="1" t="s">
        <v>29</v>
      </c>
      <c r="H7" s="1" t="s">
        <v>22</v>
      </c>
      <c r="J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" t="s">
        <v>23</v>
      </c>
      <c r="L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">
        <v>75.760000000000005</v>
      </c>
      <c r="N7">
        <v>74830.91</v>
      </c>
      <c r="O7">
        <v>0.10124158586338186</v>
      </c>
      <c r="P7">
        <v>1</v>
      </c>
      <c r="Q7">
        <v>25</v>
      </c>
      <c r="R7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25</v>
      </c>
      <c r="S7">
        <v>20.41</v>
      </c>
      <c r="T7" s="1" t="s">
        <v>187</v>
      </c>
      <c r="U7" t="str">
        <f>IF(Tableau2[Note_tot]="NA","NA",IF(Tableau2[Note_tot]&lt;=$Z$2,"faible",IF(AND(Tableau2[Note_tot]&gt;$Z$2,Tableau2[Note_tot]&lt;=$Z$3),"moyen",IF(Tableau2[Note_tot]&gt;$Z$3,"fort","NA"))))</f>
        <v>moyen</v>
      </c>
      <c r="V7">
        <v>2</v>
      </c>
      <c r="W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">
        <v>4</v>
      </c>
      <c r="Y7">
        <v>3</v>
      </c>
    </row>
    <row r="8" spans="1:26" x14ac:dyDescent="0.3">
      <c r="A8" s="1" t="s">
        <v>219</v>
      </c>
      <c r="B8" s="1" t="s">
        <v>61</v>
      </c>
      <c r="C8">
        <v>2586</v>
      </c>
      <c r="D8">
        <v>2586</v>
      </c>
      <c r="E8" s="1" t="s">
        <v>62</v>
      </c>
      <c r="F8" s="1" t="s">
        <v>63</v>
      </c>
      <c r="G8" s="1" t="s">
        <v>21</v>
      </c>
      <c r="H8" s="1" t="s">
        <v>30</v>
      </c>
      <c r="J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" t="s">
        <v>53</v>
      </c>
      <c r="L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">
        <v>50.05</v>
      </c>
      <c r="N8">
        <v>5052</v>
      </c>
      <c r="O8">
        <v>0.99069675376088684</v>
      </c>
      <c r="P8">
        <v>1</v>
      </c>
      <c r="Q8">
        <v>0</v>
      </c>
      <c r="R8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0</v>
      </c>
      <c r="S8">
        <v>67.349999999999994</v>
      </c>
      <c r="T8" s="1" t="s">
        <v>188</v>
      </c>
      <c r="U8" t="str">
        <f>IF(Tableau2[Note_tot]="NA","NA",IF(Tableau2[Note_tot]&lt;=$Z$2,"faible",IF(AND(Tableau2[Note_tot]&gt;$Z$2,Tableau2[Note_tot]&lt;=$Z$3),"moyen",IF(Tableau2[Note_tot]&gt;$Z$3,"fort","NA"))))</f>
        <v>faible</v>
      </c>
      <c r="V8">
        <v>0</v>
      </c>
      <c r="W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">
        <v>3</v>
      </c>
      <c r="Y8">
        <v>2.333333333333333</v>
      </c>
    </row>
    <row r="9" spans="1:26" x14ac:dyDescent="0.3">
      <c r="A9" s="1" t="s">
        <v>219</v>
      </c>
      <c r="B9" s="1" t="s">
        <v>223</v>
      </c>
      <c r="C9">
        <v>1973</v>
      </c>
      <c r="D9">
        <v>1973</v>
      </c>
      <c r="E9" s="1" t="s">
        <v>224</v>
      </c>
      <c r="F9" s="1" t="s">
        <v>225</v>
      </c>
      <c r="G9" s="1" t="s">
        <v>21</v>
      </c>
      <c r="H9" s="1" t="s">
        <v>25</v>
      </c>
      <c r="J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9">
        <v>0</v>
      </c>
      <c r="L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9">
        <v>45.92</v>
      </c>
      <c r="N9">
        <v>1044.55</v>
      </c>
      <c r="O9">
        <v>4.3961514527787093</v>
      </c>
      <c r="P9">
        <v>2</v>
      </c>
      <c r="Q9">
        <v>27.8</v>
      </c>
      <c r="R9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27.8</v>
      </c>
      <c r="S9">
        <v>0</v>
      </c>
      <c r="T9" s="1" t="s">
        <v>187</v>
      </c>
      <c r="U9" t="str">
        <f>IF(Tableau2[Note_tot]="NA","NA",IF(Tableau2[Note_tot]&lt;=$Z$2,"faible",IF(AND(Tableau2[Note_tot]&gt;$Z$2,Tableau2[Note_tot]&lt;=$Z$3),"moyen",IF(Tableau2[Note_tot]&gt;$Z$3,"fort","NA"))))</f>
        <v>moyen</v>
      </c>
      <c r="V9">
        <v>2</v>
      </c>
      <c r="W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9">
        <v>2</v>
      </c>
      <c r="Y9">
        <v>1</v>
      </c>
    </row>
    <row r="10" spans="1:26" x14ac:dyDescent="0.3">
      <c r="A10" s="1" t="s">
        <v>219</v>
      </c>
      <c r="B10" s="1" t="s">
        <v>210</v>
      </c>
      <c r="C10">
        <v>2502</v>
      </c>
      <c r="D10">
        <v>2504</v>
      </c>
      <c r="E10" s="1" t="s">
        <v>211</v>
      </c>
      <c r="F10" s="1" t="s">
        <v>212</v>
      </c>
      <c r="G10" s="1" t="s">
        <v>29</v>
      </c>
      <c r="H10" s="1" t="s">
        <v>31</v>
      </c>
      <c r="J1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0" t="s">
        <v>53</v>
      </c>
      <c r="L1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0">
        <v>202.03</v>
      </c>
      <c r="N10">
        <v>5879.81</v>
      </c>
      <c r="O10">
        <v>3.4359953808031212</v>
      </c>
      <c r="P10">
        <v>2</v>
      </c>
      <c r="Q10">
        <v>16.7</v>
      </c>
      <c r="R10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16.7</v>
      </c>
      <c r="S10">
        <v>54.38</v>
      </c>
      <c r="T10" s="1" t="s">
        <v>188</v>
      </c>
      <c r="U10" t="str">
        <f>IF(Tableau2[Note_tot]="NA","NA",IF(Tableau2[Note_tot]&lt;=$Z$2,"faible",IF(AND(Tableau2[Note_tot]&gt;$Z$2,Tableau2[Note_tot]&lt;=$Z$3),"moyen",IF(Tableau2[Note_tot]&gt;$Z$3,"fort","NA"))))</f>
        <v>faible</v>
      </c>
      <c r="V10">
        <v>0</v>
      </c>
      <c r="W1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0">
        <v>11</v>
      </c>
      <c r="Y10">
        <v>1.4545454545454546</v>
      </c>
    </row>
    <row r="11" spans="1:26" x14ac:dyDescent="0.3">
      <c r="A11" s="1" t="s">
        <v>219</v>
      </c>
      <c r="B11" s="1" t="s">
        <v>26</v>
      </c>
      <c r="C11">
        <v>3112</v>
      </c>
      <c r="D11">
        <v>3112</v>
      </c>
      <c r="E11" s="1" t="s">
        <v>27</v>
      </c>
      <c r="F11" s="1" t="s">
        <v>28</v>
      </c>
      <c r="G11" s="1" t="s">
        <v>29</v>
      </c>
      <c r="H11" s="1" t="s">
        <v>30</v>
      </c>
      <c r="J1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1" t="s">
        <v>23</v>
      </c>
      <c r="L1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1">
        <v>453.5</v>
      </c>
      <c r="N11">
        <v>13925.99</v>
      </c>
      <c r="O11">
        <v>3.2565009740779653</v>
      </c>
      <c r="P11">
        <v>2</v>
      </c>
      <c r="Q11">
        <v>8.3000000000000007</v>
      </c>
      <c r="R11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8.3000000000000007</v>
      </c>
      <c r="S11">
        <v>49.14</v>
      </c>
      <c r="T11" s="1" t="s">
        <v>188</v>
      </c>
      <c r="U11" t="str">
        <f>IF(Tableau2[Note_tot]="NA","NA",IF(Tableau2[Note_tot]&lt;=$Z$2,"faible",IF(AND(Tableau2[Note_tot]&gt;$Z$2,Tableau2[Note_tot]&lt;=$Z$3),"moyen",IF(Tableau2[Note_tot]&gt;$Z$3,"fort","NA"))))</f>
        <v>faible</v>
      </c>
      <c r="V11">
        <v>2</v>
      </c>
      <c r="W1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11">
        <v>2</v>
      </c>
      <c r="Y11">
        <v>2</v>
      </c>
    </row>
    <row r="12" spans="1:26" x14ac:dyDescent="0.3">
      <c r="A12" s="1" t="s">
        <v>219</v>
      </c>
      <c r="B12" s="1" t="s">
        <v>268</v>
      </c>
      <c r="C12">
        <v>199374</v>
      </c>
      <c r="D12">
        <v>199374</v>
      </c>
      <c r="E12" s="1" t="s">
        <v>269</v>
      </c>
      <c r="F12" s="1" t="s">
        <v>270</v>
      </c>
      <c r="G12" s="1" t="s">
        <v>21</v>
      </c>
      <c r="H12" s="1" t="s">
        <v>30</v>
      </c>
      <c r="J1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2" t="s">
        <v>101</v>
      </c>
      <c r="L1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2">
        <v>250.35</v>
      </c>
      <c r="N12">
        <v>8489.3900000000012</v>
      </c>
      <c r="O12">
        <v>2.948975132488906</v>
      </c>
      <c r="P12">
        <v>2</v>
      </c>
      <c r="Q12">
        <v>5.6</v>
      </c>
      <c r="R12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2">
        <v>34.75</v>
      </c>
      <c r="T12" s="1" t="s">
        <v>188</v>
      </c>
      <c r="U12" t="str">
        <f>IF(Tableau2[Note_tot]="NA","NA",IF(Tableau2[Note_tot]&lt;=$Z$2,"faible",IF(AND(Tableau2[Note_tot]&gt;$Z$2,Tableau2[Note_tot]&lt;=$Z$3),"moyen",IF(Tableau2[Note_tot]&gt;$Z$3,"fort","NA"))))</f>
        <v>faible</v>
      </c>
      <c r="V12">
        <v>0</v>
      </c>
      <c r="W1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2">
        <v>5</v>
      </c>
      <c r="Y12">
        <v>1</v>
      </c>
    </row>
    <row r="13" spans="1:26" x14ac:dyDescent="0.3">
      <c r="A13" s="1" t="s">
        <v>219</v>
      </c>
      <c r="B13" s="1" t="s">
        <v>124</v>
      </c>
      <c r="C13">
        <v>2840</v>
      </c>
      <c r="D13">
        <v>2840</v>
      </c>
      <c r="E13" s="1" t="s">
        <v>125</v>
      </c>
      <c r="F13" s="1" t="s">
        <v>126</v>
      </c>
      <c r="G13" s="1" t="s">
        <v>29</v>
      </c>
      <c r="H13" s="1" t="s">
        <v>30</v>
      </c>
      <c r="J1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3" t="s">
        <v>53</v>
      </c>
      <c r="L1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3">
        <v>6633.82</v>
      </c>
      <c r="N13">
        <v>195845.71</v>
      </c>
      <c r="O13">
        <v>3.3872684778236906</v>
      </c>
      <c r="P13">
        <v>2</v>
      </c>
      <c r="Q13">
        <v>5.6</v>
      </c>
      <c r="R13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5.6</v>
      </c>
      <c r="S13">
        <v>18.38</v>
      </c>
      <c r="T13" s="1" t="s">
        <v>188</v>
      </c>
      <c r="U13" t="str">
        <f>IF(Tableau2[Note_tot]="NA","NA",IF(Tableau2[Note_tot]&lt;=$Z$2,"faible",IF(AND(Tableau2[Note_tot]&gt;$Z$2,Tableau2[Note_tot]&lt;=$Z$3),"moyen",IF(Tableau2[Note_tot]&gt;$Z$3,"fort","NA"))))</f>
        <v>faible</v>
      </c>
      <c r="V13">
        <v>0</v>
      </c>
      <c r="W1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3">
        <v>13</v>
      </c>
      <c r="Y13">
        <v>2.0769230769230766</v>
      </c>
    </row>
    <row r="14" spans="1:26" x14ac:dyDescent="0.3">
      <c r="A14" s="1" t="s">
        <v>219</v>
      </c>
      <c r="B14" s="1" t="s">
        <v>216</v>
      </c>
      <c r="C14">
        <v>4221</v>
      </c>
      <c r="D14">
        <v>4221</v>
      </c>
      <c r="E14" s="1" t="s">
        <v>217</v>
      </c>
      <c r="F14" s="1" t="s">
        <v>218</v>
      </c>
      <c r="G14" s="1" t="s">
        <v>29</v>
      </c>
      <c r="H14" s="1" t="s">
        <v>123</v>
      </c>
      <c r="J1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4" t="s">
        <v>82</v>
      </c>
      <c r="L1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4">
        <v>1714.03</v>
      </c>
      <c r="N14">
        <v>54241.440000000002</v>
      </c>
      <c r="O14">
        <v>3.1600009144300003</v>
      </c>
      <c r="P14">
        <v>2</v>
      </c>
      <c r="Q14">
        <v>44.4</v>
      </c>
      <c r="R14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44.4</v>
      </c>
      <c r="S14">
        <v>41.83</v>
      </c>
      <c r="T14" s="1" t="s">
        <v>187</v>
      </c>
      <c r="U14" t="str">
        <f>IF(Tableau2[Note_tot]="NA","NA",IF(Tableau2[Note_tot]&lt;=$Z$2,"faible",IF(AND(Tableau2[Note_tot]&gt;$Z$2,Tableau2[Note_tot]&lt;=$Z$3),"moyen",IF(Tableau2[Note_tot]&gt;$Z$3,"fort","NA"))))</f>
        <v>moyen</v>
      </c>
      <c r="V14">
        <v>0</v>
      </c>
      <c r="W1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4">
        <v>4</v>
      </c>
      <c r="Y14">
        <v>1.5</v>
      </c>
    </row>
    <row r="15" spans="1:26" x14ac:dyDescent="0.3">
      <c r="A15" s="1" t="s">
        <v>219</v>
      </c>
      <c r="B15" s="1" t="s">
        <v>286</v>
      </c>
      <c r="C15">
        <v>3089</v>
      </c>
      <c r="D15">
        <v>3089</v>
      </c>
      <c r="E15" s="1" t="s">
        <v>287</v>
      </c>
      <c r="F15" s="1" t="s">
        <v>288</v>
      </c>
      <c r="G15" s="1" t="s">
        <v>29</v>
      </c>
      <c r="H15" s="1" t="s">
        <v>123</v>
      </c>
      <c r="J1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5" t="s">
        <v>82</v>
      </c>
      <c r="L1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5">
        <v>183.83</v>
      </c>
      <c r="N15">
        <v>4961.22</v>
      </c>
      <c r="O15">
        <v>3.7053386062299194</v>
      </c>
      <c r="P15">
        <v>2</v>
      </c>
      <c r="Q15">
        <v>44.4</v>
      </c>
      <c r="R15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Row],[Note_tot_sans_LR_region]],"NA"))))))))))))))))))))))))))))))))</f>
        <v>44.4</v>
      </c>
      <c r="S15">
        <v>3.44</v>
      </c>
      <c r="T15" s="1" t="s">
        <v>187</v>
      </c>
      <c r="U15" t="str">
        <f>IF(Tableau2[Note_tot]="NA","NA",IF(Tableau2[Note_tot]&lt;=$Z$2,"faible",IF(AND(Tableau2[Note_tot]&gt;$Z$2,Tableau2[Note_tot]&lt;=$Z$3),"moyen",IF(Tableau2[Note_tot]&gt;$Z$3,"fort","NA"))))</f>
        <v>moyen</v>
      </c>
      <c r="V15">
        <v>0</v>
      </c>
      <c r="W1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5">
        <v>3</v>
      </c>
      <c r="Y15">
        <v>2</v>
      </c>
    </row>
    <row r="16" spans="1:26" x14ac:dyDescent="0.3">
      <c r="A16" s="1" t="s">
        <v>219</v>
      </c>
      <c r="B16" s="1" t="s">
        <v>250</v>
      </c>
      <c r="C16">
        <v>2873</v>
      </c>
      <c r="D16">
        <v>2873</v>
      </c>
      <c r="E16" s="1" t="s">
        <v>251</v>
      </c>
      <c r="F16" s="1" t="s">
        <v>252</v>
      </c>
      <c r="G16" s="1" t="s">
        <v>29</v>
      </c>
      <c r="H16" s="1" t="s">
        <v>30</v>
      </c>
      <c r="J1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6" t="s">
        <v>53</v>
      </c>
      <c r="L1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6">
        <v>4012.76</v>
      </c>
      <c r="N16">
        <v>83208.37</v>
      </c>
      <c r="O16">
        <v>4.8225436936212072</v>
      </c>
      <c r="P16">
        <v>3</v>
      </c>
      <c r="Q16">
        <v>11.1</v>
      </c>
      <c r="R16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11.1</v>
      </c>
      <c r="S16">
        <v>22.89</v>
      </c>
      <c r="T16" s="1" t="s">
        <v>188</v>
      </c>
      <c r="U16" t="str">
        <f>IF(Tableau2[Note_tot]="NA","NA",IF(Tableau2[Note_tot]&lt;=$Z$2,"faible",IF(AND(Tableau2[Note_tot]&gt;$Z$2,Tableau2[Note_tot]&lt;=$Z$3),"moyen",IF(Tableau2[Note_tot]&gt;$Z$3,"fort","NA"))))</f>
        <v>faible</v>
      </c>
      <c r="V16">
        <v>0</v>
      </c>
      <c r="W1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6">
        <v>6</v>
      </c>
      <c r="Y16">
        <v>1.3333333333333333</v>
      </c>
    </row>
    <row r="17" spans="1:25" x14ac:dyDescent="0.3">
      <c r="A17" s="1" t="s">
        <v>219</v>
      </c>
      <c r="B17" s="1" t="s">
        <v>259</v>
      </c>
      <c r="C17">
        <v>2651</v>
      </c>
      <c r="D17">
        <v>2651</v>
      </c>
      <c r="E17" s="1" t="s">
        <v>260</v>
      </c>
      <c r="F17" s="1" t="s">
        <v>261</v>
      </c>
      <c r="G17" s="1" t="s">
        <v>29</v>
      </c>
      <c r="H17" s="1" t="s">
        <v>31</v>
      </c>
      <c r="J1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7" t="s">
        <v>53</v>
      </c>
      <c r="L1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7">
        <v>1741.67</v>
      </c>
      <c r="N17">
        <v>35504.03</v>
      </c>
      <c r="O17">
        <v>4.9055557918354618</v>
      </c>
      <c r="P17">
        <v>3</v>
      </c>
      <c r="Q17">
        <v>22.2</v>
      </c>
      <c r="R17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22.2</v>
      </c>
      <c r="S17">
        <v>29.8</v>
      </c>
      <c r="T17" s="1" t="s">
        <v>188</v>
      </c>
      <c r="U17" t="str">
        <f>IF(Tableau2[Note_tot]="NA","NA",IF(Tableau2[Note_tot]&lt;=$Z$2,"faible",IF(AND(Tableau2[Note_tot]&gt;$Z$2,Tableau2[Note_tot]&lt;=$Z$3),"moyen",IF(Tableau2[Note_tot]&gt;$Z$3,"fort","NA"))))</f>
        <v>faible</v>
      </c>
      <c r="V17">
        <v>0</v>
      </c>
      <c r="W1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7">
        <v>5</v>
      </c>
      <c r="Y17">
        <v>1</v>
      </c>
    </row>
    <row r="18" spans="1:25" x14ac:dyDescent="0.3">
      <c r="A18" s="1" t="s">
        <v>219</v>
      </c>
      <c r="B18" s="1" t="s">
        <v>142</v>
      </c>
      <c r="C18">
        <v>3807</v>
      </c>
      <c r="D18">
        <v>3807</v>
      </c>
      <c r="E18" s="1" t="s">
        <v>143</v>
      </c>
      <c r="F18" s="1" t="s">
        <v>144</v>
      </c>
      <c r="G18" s="1" t="s">
        <v>29</v>
      </c>
      <c r="H18" s="1" t="s">
        <v>31</v>
      </c>
      <c r="J1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8">
        <v>0</v>
      </c>
      <c r="L1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8">
        <v>14678.85</v>
      </c>
      <c r="N18">
        <v>258372.13</v>
      </c>
      <c r="O18">
        <v>5.6812822652350308</v>
      </c>
      <c r="P18">
        <v>3</v>
      </c>
      <c r="Q18">
        <v>22.2</v>
      </c>
      <c r="R18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22.2</v>
      </c>
      <c r="S18">
        <v>11.22</v>
      </c>
      <c r="T18" s="1" t="s">
        <v>188</v>
      </c>
      <c r="U18" t="str">
        <f>IF(Tableau2[Note_tot]="NA","NA",IF(Tableau2[Note_tot]&lt;=$Z$2,"faible",IF(AND(Tableau2[Note_tot]&gt;$Z$2,Tableau2[Note_tot]&lt;=$Z$3),"moyen",IF(Tableau2[Note_tot]&gt;$Z$3,"fort","NA"))))</f>
        <v>faible</v>
      </c>
      <c r="V18">
        <v>0</v>
      </c>
      <c r="W1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8">
        <v>14</v>
      </c>
      <c r="Y18">
        <v>1.4285714285714286</v>
      </c>
    </row>
    <row r="19" spans="1:25" x14ac:dyDescent="0.3">
      <c r="A19" s="1" t="s">
        <v>219</v>
      </c>
      <c r="B19" s="1" t="s">
        <v>133</v>
      </c>
      <c r="C19">
        <v>3670</v>
      </c>
      <c r="D19">
        <v>3670</v>
      </c>
      <c r="E19" s="1" t="s">
        <v>134</v>
      </c>
      <c r="F19" s="1" t="s">
        <v>135</v>
      </c>
      <c r="G19" s="1" t="s">
        <v>29</v>
      </c>
      <c r="H19" s="1" t="s">
        <v>30</v>
      </c>
      <c r="J1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9" t="s">
        <v>82</v>
      </c>
      <c r="L1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9">
        <v>4852.55</v>
      </c>
      <c r="N19">
        <v>107860.13</v>
      </c>
      <c r="O19">
        <v>4.4989283806722655</v>
      </c>
      <c r="P19">
        <v>3</v>
      </c>
      <c r="Q19">
        <v>16.7</v>
      </c>
      <c r="R19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16.7</v>
      </c>
      <c r="S19">
        <v>10.18</v>
      </c>
      <c r="T19" s="1" t="s">
        <v>188</v>
      </c>
      <c r="U19" t="str">
        <f>IF(Tableau2[Note_tot]="NA","NA",IF(Tableau2[Note_tot]&lt;=$Z$2,"faible",IF(AND(Tableau2[Note_tot]&gt;$Z$2,Tableau2[Note_tot]&lt;=$Z$3),"moyen",IF(Tableau2[Note_tot]&gt;$Z$3,"fort","NA"))))</f>
        <v>faible</v>
      </c>
      <c r="V19">
        <v>0</v>
      </c>
      <c r="W1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9">
        <v>7</v>
      </c>
      <c r="Y19">
        <v>1.7142857142857144</v>
      </c>
    </row>
    <row r="20" spans="1:25" x14ac:dyDescent="0.3">
      <c r="A20" s="1" t="s">
        <v>219</v>
      </c>
      <c r="B20" s="1" t="s">
        <v>127</v>
      </c>
      <c r="C20">
        <v>2832</v>
      </c>
      <c r="D20">
        <v>2832</v>
      </c>
      <c r="E20" s="1" t="s">
        <v>128</v>
      </c>
      <c r="F20" s="1" t="s">
        <v>129</v>
      </c>
      <c r="G20" s="1" t="s">
        <v>29</v>
      </c>
      <c r="H20" s="1" t="s">
        <v>30</v>
      </c>
      <c r="J2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0">
        <v>0</v>
      </c>
      <c r="L2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0">
        <v>11222.55</v>
      </c>
      <c r="N20">
        <v>205820.40999999997</v>
      </c>
      <c r="O20">
        <v>5.4525933555374806</v>
      </c>
      <c r="P20">
        <v>3</v>
      </c>
      <c r="Q20">
        <v>11.1</v>
      </c>
      <c r="R20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11.1</v>
      </c>
      <c r="S20">
        <v>13.3</v>
      </c>
      <c r="T20" s="1" t="s">
        <v>188</v>
      </c>
      <c r="U20" t="str">
        <f>IF(Tableau2[Note_tot]="NA","NA",IF(Tableau2[Note_tot]&lt;=$Z$2,"faible",IF(AND(Tableau2[Note_tot]&gt;$Z$2,Tableau2[Note_tot]&lt;=$Z$3),"moyen",IF(Tableau2[Note_tot]&gt;$Z$3,"fort","NA"))))</f>
        <v>faible</v>
      </c>
      <c r="V20">
        <v>0</v>
      </c>
      <c r="W2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0">
        <v>11</v>
      </c>
      <c r="Y20">
        <v>1.3636363636363638</v>
      </c>
    </row>
    <row r="21" spans="1:25" x14ac:dyDescent="0.3">
      <c r="A21" s="1" t="s">
        <v>219</v>
      </c>
      <c r="B21" s="1" t="s">
        <v>145</v>
      </c>
      <c r="C21">
        <v>3036</v>
      </c>
      <c r="D21">
        <v>3036</v>
      </c>
      <c r="E21" s="1" t="s">
        <v>146</v>
      </c>
      <c r="F21" s="1" t="s">
        <v>147</v>
      </c>
      <c r="G21" s="1" t="s">
        <v>21</v>
      </c>
      <c r="H21" s="1" t="s">
        <v>31</v>
      </c>
      <c r="J2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1" t="s">
        <v>82</v>
      </c>
      <c r="L2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1">
        <v>2046.76</v>
      </c>
      <c r="N21">
        <v>38744.58</v>
      </c>
      <c r="O21">
        <v>5.2827001867099863</v>
      </c>
      <c r="P21">
        <v>3</v>
      </c>
      <c r="Q21">
        <v>27.8</v>
      </c>
      <c r="R21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27.8</v>
      </c>
      <c r="S21">
        <v>37.86</v>
      </c>
      <c r="T21" s="1" t="s">
        <v>187</v>
      </c>
      <c r="U21" t="str">
        <f>IF(Tableau2[Note_tot]="NA","NA",IF(Tableau2[Note_tot]&lt;=$Z$2,"faible",IF(AND(Tableau2[Note_tot]&gt;$Z$2,Tableau2[Note_tot]&lt;=$Z$3),"moyen",IF(Tableau2[Note_tot]&gt;$Z$3,"fort","NA"))))</f>
        <v>moyen</v>
      </c>
      <c r="V21">
        <v>0</v>
      </c>
      <c r="W2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1">
        <v>3</v>
      </c>
      <c r="Y21">
        <v>1.3333333333333333</v>
      </c>
    </row>
    <row r="22" spans="1:25" x14ac:dyDescent="0.3">
      <c r="A22" s="1" t="s">
        <v>219</v>
      </c>
      <c r="B22" s="1" t="s">
        <v>232</v>
      </c>
      <c r="C22">
        <v>2473</v>
      </c>
      <c r="D22">
        <v>2473</v>
      </c>
      <c r="E22" s="1" t="s">
        <v>233</v>
      </c>
      <c r="F22" s="1" t="s">
        <v>234</v>
      </c>
      <c r="G22" s="1" t="s">
        <v>29</v>
      </c>
      <c r="H22" s="1" t="s">
        <v>22</v>
      </c>
      <c r="J2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2" t="s">
        <v>82</v>
      </c>
      <c r="L2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2">
        <v>139.71</v>
      </c>
      <c r="N22">
        <v>2140.1</v>
      </c>
      <c r="O22">
        <v>6.528199616840336</v>
      </c>
      <c r="P22">
        <v>4</v>
      </c>
      <c r="Q22">
        <v>44.4</v>
      </c>
      <c r="R22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44.4</v>
      </c>
      <c r="S22">
        <v>63.88</v>
      </c>
      <c r="T22" s="1" t="s">
        <v>187</v>
      </c>
      <c r="U22" t="str">
        <f>IF(Tableau2[Note_tot]="NA","NA",IF(Tableau2[Note_tot]&lt;=$Z$2,"faible",IF(AND(Tableau2[Note_tot]&gt;$Z$2,Tableau2[Note_tot]&lt;=$Z$3),"moyen",IF(Tableau2[Note_tot]&gt;$Z$3,"fort","NA"))))</f>
        <v>moyen</v>
      </c>
      <c r="V22">
        <v>0</v>
      </c>
      <c r="W2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2">
        <v>3</v>
      </c>
      <c r="Y22">
        <v>2.3333333333333335</v>
      </c>
    </row>
    <row r="23" spans="1:25" x14ac:dyDescent="0.3">
      <c r="A23" s="1" t="s">
        <v>219</v>
      </c>
      <c r="B23" s="1" t="s">
        <v>86</v>
      </c>
      <c r="C23">
        <v>2489</v>
      </c>
      <c r="D23">
        <v>2489</v>
      </c>
      <c r="E23" s="1" t="s">
        <v>87</v>
      </c>
      <c r="F23" s="1" t="s">
        <v>88</v>
      </c>
      <c r="G23" s="1" t="s">
        <v>21</v>
      </c>
      <c r="H23" s="1" t="s">
        <v>30</v>
      </c>
      <c r="J2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3" t="s">
        <v>53</v>
      </c>
      <c r="L2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3">
        <v>488.54</v>
      </c>
      <c r="N23">
        <v>7507</v>
      </c>
      <c r="O23">
        <v>6.5077927267883311</v>
      </c>
      <c r="P23">
        <v>4</v>
      </c>
      <c r="Q23">
        <v>16.7</v>
      </c>
      <c r="R23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16.7</v>
      </c>
      <c r="S23">
        <v>43.56</v>
      </c>
      <c r="T23" s="1" t="s">
        <v>188</v>
      </c>
      <c r="U23" t="str">
        <f>IF(Tableau2[Note_tot]="NA","NA",IF(Tableau2[Note_tot]&lt;=$Z$2,"faible",IF(AND(Tableau2[Note_tot]&gt;$Z$2,Tableau2[Note_tot]&lt;=$Z$3),"moyen",IF(Tableau2[Note_tot]&gt;$Z$3,"fort","NA"))))</f>
        <v>faible</v>
      </c>
      <c r="V23">
        <v>0</v>
      </c>
      <c r="W2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3">
        <v>3</v>
      </c>
      <c r="Y23">
        <v>1</v>
      </c>
    </row>
    <row r="24" spans="1:25" x14ac:dyDescent="0.3">
      <c r="A24" s="1" t="s">
        <v>219</v>
      </c>
      <c r="B24" s="1" t="s">
        <v>47</v>
      </c>
      <c r="C24">
        <v>3540</v>
      </c>
      <c r="D24">
        <v>3540</v>
      </c>
      <c r="E24" s="1" t="s">
        <v>48</v>
      </c>
      <c r="F24" s="1" t="s">
        <v>49</v>
      </c>
      <c r="G24" s="1" t="s">
        <v>29</v>
      </c>
      <c r="H24" s="1" t="s">
        <v>30</v>
      </c>
      <c r="J2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4" t="s">
        <v>23</v>
      </c>
      <c r="L2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4">
        <v>6298.16</v>
      </c>
      <c r="N24">
        <v>110688.59</v>
      </c>
      <c r="O24">
        <v>5.6899812347415395</v>
      </c>
      <c r="P24">
        <v>4</v>
      </c>
      <c r="Q24">
        <v>19.399999999999999</v>
      </c>
      <c r="R24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19.399999999999999</v>
      </c>
      <c r="S24">
        <v>18.48</v>
      </c>
      <c r="T24" s="1" t="s">
        <v>188</v>
      </c>
      <c r="U24" t="str">
        <f>IF(Tableau2[Note_tot]="NA","NA",IF(Tableau2[Note_tot]&lt;=$Z$2,"faible",IF(AND(Tableau2[Note_tot]&gt;$Z$2,Tableau2[Note_tot]&lt;=$Z$3),"moyen",IF(Tableau2[Note_tot]&gt;$Z$3,"fort","NA"))))</f>
        <v>faible</v>
      </c>
      <c r="V24">
        <v>2</v>
      </c>
      <c r="W2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4">
        <v>6</v>
      </c>
      <c r="Y24">
        <v>1.1666666666666667</v>
      </c>
    </row>
    <row r="25" spans="1:25" x14ac:dyDescent="0.3">
      <c r="A25" s="1" t="s">
        <v>219</v>
      </c>
      <c r="B25" s="1" t="s">
        <v>247</v>
      </c>
      <c r="C25">
        <v>2514</v>
      </c>
      <c r="D25">
        <v>2514</v>
      </c>
      <c r="E25" s="1" t="s">
        <v>248</v>
      </c>
      <c r="F25" s="1" t="s">
        <v>249</v>
      </c>
      <c r="G25" s="1" t="s">
        <v>29</v>
      </c>
      <c r="H25" s="1" t="s">
        <v>123</v>
      </c>
      <c r="J2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5" t="s">
        <v>53</v>
      </c>
      <c r="L2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5">
        <v>272.12</v>
      </c>
      <c r="N25">
        <v>4242.32</v>
      </c>
      <c r="O25">
        <v>6.4144147541911032</v>
      </c>
      <c r="P25">
        <v>4</v>
      </c>
      <c r="Q25">
        <v>50</v>
      </c>
      <c r="R25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50</v>
      </c>
      <c r="S25">
        <v>16.46</v>
      </c>
      <c r="T25" s="1" t="s">
        <v>186</v>
      </c>
      <c r="U25" t="str">
        <f>IF(Tableau2[Note_tot]="NA","NA",IF(Tableau2[Note_tot]&lt;=$Z$2,"faible",IF(AND(Tableau2[Note_tot]&gt;$Z$2,Tableau2[Note_tot]&lt;=$Z$3),"moyen",IF(Tableau2[Note_tot]&gt;$Z$3,"fort","NA"))))</f>
        <v>fort</v>
      </c>
      <c r="V25">
        <v>0</v>
      </c>
      <c r="W2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5">
        <v>6</v>
      </c>
      <c r="Y25">
        <v>2.666666666666667</v>
      </c>
    </row>
    <row r="26" spans="1:25" x14ac:dyDescent="0.3">
      <c r="A26" s="1" t="s">
        <v>219</v>
      </c>
      <c r="B26" s="1" t="s">
        <v>54</v>
      </c>
      <c r="C26">
        <v>2887</v>
      </c>
      <c r="D26">
        <v>2887</v>
      </c>
      <c r="E26" s="1" t="s">
        <v>55</v>
      </c>
      <c r="F26" s="1" t="s">
        <v>56</v>
      </c>
      <c r="G26" s="1" t="s">
        <v>29</v>
      </c>
      <c r="H26" s="1" t="s">
        <v>31</v>
      </c>
      <c r="J2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6" t="s">
        <v>23</v>
      </c>
      <c r="L2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6">
        <v>2051.11</v>
      </c>
      <c r="N26">
        <v>34486.79</v>
      </c>
      <c r="O26">
        <v>5.9475236750071554</v>
      </c>
      <c r="P26">
        <v>4</v>
      </c>
      <c r="Q26">
        <v>30.6</v>
      </c>
      <c r="R26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30.6</v>
      </c>
      <c r="S26">
        <v>9.27</v>
      </c>
      <c r="T26" s="1" t="s">
        <v>187</v>
      </c>
      <c r="U26" t="str">
        <f>IF(Tableau2[Note_tot]="NA","NA",IF(Tableau2[Note_tot]&lt;=$Z$2,"faible",IF(AND(Tableau2[Note_tot]&gt;$Z$2,Tableau2[Note_tot]&lt;=$Z$3),"moyen",IF(Tableau2[Note_tot]&gt;$Z$3,"fort","NA"))))</f>
        <v>moyen</v>
      </c>
      <c r="V26">
        <v>2</v>
      </c>
      <c r="W2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6">
        <v>8</v>
      </c>
      <c r="Y26">
        <v>2.125</v>
      </c>
    </row>
    <row r="27" spans="1:25" x14ac:dyDescent="0.3">
      <c r="A27" s="1" t="s">
        <v>219</v>
      </c>
      <c r="B27" s="1" t="s">
        <v>256</v>
      </c>
      <c r="C27">
        <v>2543</v>
      </c>
      <c r="D27">
        <v>2543</v>
      </c>
      <c r="E27" s="1" t="s">
        <v>257</v>
      </c>
      <c r="F27" s="1" t="s">
        <v>258</v>
      </c>
      <c r="G27" s="1" t="s">
        <v>21</v>
      </c>
      <c r="H27" s="1" t="s">
        <v>60</v>
      </c>
      <c r="J2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7" t="s">
        <v>82</v>
      </c>
      <c r="L2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7">
        <v>65.290000000000006</v>
      </c>
      <c r="N27">
        <v>987.2</v>
      </c>
      <c r="O27">
        <v>6.6136547811993518</v>
      </c>
      <c r="P27">
        <v>4</v>
      </c>
      <c r="Q27">
        <v>66.7</v>
      </c>
      <c r="R27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66.7</v>
      </c>
      <c r="S27">
        <v>6.22</v>
      </c>
      <c r="T27" s="1" t="s">
        <v>186</v>
      </c>
      <c r="U27" t="str">
        <f>IF(Tableau2[Note_tot]="NA","NA",IF(Tableau2[Note_tot]&lt;=$Z$2,"faible",IF(AND(Tableau2[Note_tot]&gt;$Z$2,Tableau2[Note_tot]&lt;=$Z$3),"moyen",IF(Tableau2[Note_tot]&gt;$Z$3,"fort","NA"))))</f>
        <v>fort</v>
      </c>
      <c r="V27">
        <v>0</v>
      </c>
      <c r="W2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7">
        <v>3</v>
      </c>
      <c r="Y27">
        <v>2</v>
      </c>
    </row>
    <row r="28" spans="1:25" x14ac:dyDescent="0.3">
      <c r="A28" s="1" t="s">
        <v>219</v>
      </c>
      <c r="B28" s="1" t="s">
        <v>283</v>
      </c>
      <c r="C28">
        <v>2559</v>
      </c>
      <c r="D28">
        <v>2559</v>
      </c>
      <c r="E28" s="1" t="s">
        <v>284</v>
      </c>
      <c r="F28" s="1" t="s">
        <v>285</v>
      </c>
      <c r="G28" s="1" t="s">
        <v>21</v>
      </c>
      <c r="H28" s="1" t="s">
        <v>30</v>
      </c>
      <c r="J2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8" t="s">
        <v>82</v>
      </c>
      <c r="L2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8">
        <v>2465.21</v>
      </c>
      <c r="N28">
        <v>43010.85</v>
      </c>
      <c r="O28">
        <v>5.7316002822543615</v>
      </c>
      <c r="P28">
        <v>4</v>
      </c>
      <c r="Q28">
        <v>22.2</v>
      </c>
      <c r="R28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Row],[Note_tot_sans_LR_region]],"NA"))))))))))))))))))))))))))))))))</f>
        <v>22.2</v>
      </c>
      <c r="S28">
        <v>26.3</v>
      </c>
      <c r="T28" s="1" t="s">
        <v>188</v>
      </c>
      <c r="U28" t="str">
        <f>IF(Tableau2[Note_tot]="NA","NA",IF(Tableau2[Note_tot]&lt;=$Z$2,"faible",IF(AND(Tableau2[Note_tot]&gt;$Z$2,Tableau2[Note_tot]&lt;=$Z$3),"moyen",IF(Tableau2[Note_tot]&gt;$Z$3,"fort","NA"))))</f>
        <v>faible</v>
      </c>
      <c r="V28">
        <v>0</v>
      </c>
      <c r="W2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8">
        <v>1</v>
      </c>
      <c r="Y28">
        <v>2</v>
      </c>
    </row>
    <row r="29" spans="1:25" x14ac:dyDescent="0.3">
      <c r="A29" s="1" t="s">
        <v>219</v>
      </c>
      <c r="B29" s="1" t="s">
        <v>98</v>
      </c>
      <c r="C29">
        <v>2506</v>
      </c>
      <c r="D29">
        <v>2506</v>
      </c>
      <c r="E29" s="1" t="s">
        <v>99</v>
      </c>
      <c r="F29" s="1" t="s">
        <v>100</v>
      </c>
      <c r="G29" s="1" t="s">
        <v>21</v>
      </c>
      <c r="H29" s="1" t="s">
        <v>30</v>
      </c>
      <c r="J2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9" t="s">
        <v>53</v>
      </c>
      <c r="L2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9">
        <v>7001.72</v>
      </c>
      <c r="N29">
        <v>93339.09</v>
      </c>
      <c r="O29">
        <v>7.5013801827294451</v>
      </c>
      <c r="P29">
        <v>5</v>
      </c>
      <c r="Q29">
        <v>22.2</v>
      </c>
      <c r="R29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29">
        <v>16.420000000000002</v>
      </c>
      <c r="T29" s="1" t="s">
        <v>188</v>
      </c>
      <c r="U29" t="str">
        <f>IF(Tableau2[Note_tot]="NA","NA",IF(Tableau2[Note_tot]&lt;=$Z$2,"faible",IF(AND(Tableau2[Note_tot]&gt;$Z$2,Tableau2[Note_tot]&lt;=$Z$3),"moyen",IF(Tableau2[Note_tot]&gt;$Z$3,"fort","NA"))))</f>
        <v>faible</v>
      </c>
      <c r="V29">
        <v>0</v>
      </c>
      <c r="W2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9">
        <v>2</v>
      </c>
      <c r="Y29">
        <v>1</v>
      </c>
    </row>
    <row r="30" spans="1:25" x14ac:dyDescent="0.3">
      <c r="A30" s="1" t="s">
        <v>219</v>
      </c>
      <c r="B30" s="1" t="s">
        <v>38</v>
      </c>
      <c r="C30">
        <v>2878</v>
      </c>
      <c r="D30">
        <v>2878</v>
      </c>
      <c r="E30" s="1" t="s">
        <v>39</v>
      </c>
      <c r="F30" s="1" t="s">
        <v>40</v>
      </c>
      <c r="G30" s="1" t="s">
        <v>29</v>
      </c>
      <c r="H30" s="1" t="s">
        <v>31</v>
      </c>
      <c r="J3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0" t="s">
        <v>23</v>
      </c>
      <c r="L3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0">
        <v>1564.11</v>
      </c>
      <c r="N30">
        <v>23405.8</v>
      </c>
      <c r="O30">
        <v>6.6825744046347486</v>
      </c>
      <c r="P30">
        <v>5</v>
      </c>
      <c r="Q30">
        <v>36.1</v>
      </c>
      <c r="R30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30">
        <v>36.130000000000003</v>
      </c>
      <c r="T30" s="1" t="s">
        <v>187</v>
      </c>
      <c r="U30" t="str">
        <f>IF(Tableau2[Note_tot]="NA","NA",IF(Tableau2[Note_tot]&lt;=$Z$2,"faible",IF(AND(Tableau2[Note_tot]&gt;$Z$2,Tableau2[Note_tot]&lt;=$Z$3),"moyen",IF(Tableau2[Note_tot]&gt;$Z$3,"fort","NA"))))</f>
        <v>moyen</v>
      </c>
      <c r="V30">
        <v>2</v>
      </c>
      <c r="W3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0">
        <v>13</v>
      </c>
      <c r="Y30">
        <v>2.5384615384615383</v>
      </c>
    </row>
    <row r="31" spans="1:25" x14ac:dyDescent="0.3">
      <c r="A31" s="1" t="s">
        <v>219</v>
      </c>
      <c r="B31" s="1" t="s">
        <v>105</v>
      </c>
      <c r="C31">
        <v>3608</v>
      </c>
      <c r="D31">
        <v>3608</v>
      </c>
      <c r="E31" s="1" t="s">
        <v>106</v>
      </c>
      <c r="F31" s="1" t="s">
        <v>107</v>
      </c>
      <c r="G31" s="1" t="s">
        <v>29</v>
      </c>
      <c r="H31" s="1" t="s">
        <v>30</v>
      </c>
      <c r="J3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1" t="s">
        <v>53</v>
      </c>
      <c r="L3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1">
        <v>8738.3700000000008</v>
      </c>
      <c r="N31">
        <v>127111.91</v>
      </c>
      <c r="O31">
        <v>6.8745485769193468</v>
      </c>
      <c r="P31">
        <v>5</v>
      </c>
      <c r="Q31">
        <v>22.2</v>
      </c>
      <c r="R31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31">
        <v>14.24</v>
      </c>
      <c r="T31" s="1" t="s">
        <v>188</v>
      </c>
      <c r="U31" t="str">
        <f>IF(Tableau2[Note_tot]="NA","NA",IF(Tableau2[Note_tot]&lt;=$Z$2,"faible",IF(AND(Tableau2[Note_tot]&gt;$Z$2,Tableau2[Note_tot]&lt;=$Z$3),"moyen",IF(Tableau2[Note_tot]&gt;$Z$3,"fort","NA"))))</f>
        <v>faible</v>
      </c>
      <c r="V31">
        <v>0</v>
      </c>
      <c r="W3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1">
        <v>10</v>
      </c>
      <c r="Y31">
        <v>1</v>
      </c>
    </row>
    <row r="32" spans="1:25" x14ac:dyDescent="0.3">
      <c r="A32" s="1" t="s">
        <v>219</v>
      </c>
      <c r="B32" s="1" t="s">
        <v>95</v>
      </c>
      <c r="C32">
        <v>3059</v>
      </c>
      <c r="D32">
        <v>3059</v>
      </c>
      <c r="E32" s="1" t="s">
        <v>96</v>
      </c>
      <c r="F32" s="1" t="s">
        <v>97</v>
      </c>
      <c r="G32" s="1" t="s">
        <v>21</v>
      </c>
      <c r="H32" s="1" t="s">
        <v>30</v>
      </c>
      <c r="J3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2">
        <v>0</v>
      </c>
      <c r="L3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2">
        <v>10346.89</v>
      </c>
      <c r="N32">
        <v>148198.31</v>
      </c>
      <c r="O32">
        <v>6.9817867693632936</v>
      </c>
      <c r="P32">
        <v>5</v>
      </c>
      <c r="Q32">
        <v>22.2</v>
      </c>
      <c r="R32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32">
        <v>10.58</v>
      </c>
      <c r="T32" s="1" t="s">
        <v>188</v>
      </c>
      <c r="U32" t="str">
        <f>IF(Tableau2[Note_tot]="NA","NA",IF(Tableau2[Note_tot]&lt;=$Z$2,"faible",IF(AND(Tableau2[Note_tot]&gt;$Z$2,Tableau2[Note_tot]&lt;=$Z$3),"moyen",IF(Tableau2[Note_tot]&gt;$Z$3,"fort","NA"))))</f>
        <v>faible</v>
      </c>
      <c r="V32">
        <v>0</v>
      </c>
      <c r="W3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2" t="s">
        <v>25</v>
      </c>
      <c r="Y32" t="s">
        <v>25</v>
      </c>
    </row>
    <row r="33" spans="1:25" x14ac:dyDescent="0.3">
      <c r="A33" s="1" t="s">
        <v>219</v>
      </c>
      <c r="B33" s="1" t="s">
        <v>265</v>
      </c>
      <c r="C33">
        <v>2477</v>
      </c>
      <c r="D33">
        <v>2477</v>
      </c>
      <c r="E33" s="1" t="s">
        <v>266</v>
      </c>
      <c r="F33" s="1" t="s">
        <v>267</v>
      </c>
      <c r="G33" s="1" t="s">
        <v>29</v>
      </c>
      <c r="H33" s="1" t="s">
        <v>123</v>
      </c>
      <c r="J3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3" t="s">
        <v>82</v>
      </c>
      <c r="L3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3">
        <v>371.95</v>
      </c>
      <c r="N33">
        <v>5157.59</v>
      </c>
      <c r="O33">
        <v>7.2117015893081842</v>
      </c>
      <c r="P33">
        <v>5</v>
      </c>
      <c r="Q33">
        <v>61.1</v>
      </c>
      <c r="R33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61.1</v>
      </c>
      <c r="S33">
        <v>60.55</v>
      </c>
      <c r="T33" s="1" t="s">
        <v>186</v>
      </c>
      <c r="U33" t="str">
        <f>IF(Tableau2[Note_tot]="NA","NA",IF(Tableau2[Note_tot]&lt;=$Z$2,"faible",IF(AND(Tableau2[Note_tot]&gt;$Z$2,Tableau2[Note_tot]&lt;=$Z$3),"moyen",IF(Tableau2[Note_tot]&gt;$Z$3,"fort","NA"))))</f>
        <v>fort</v>
      </c>
      <c r="V33">
        <v>0</v>
      </c>
      <c r="W3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3">
        <v>3</v>
      </c>
      <c r="Y33">
        <v>1.6666666666666663</v>
      </c>
    </row>
    <row r="34" spans="1:25" x14ac:dyDescent="0.3">
      <c r="A34" s="1" t="s">
        <v>219</v>
      </c>
      <c r="B34" s="1" t="s">
        <v>274</v>
      </c>
      <c r="C34">
        <v>1984</v>
      </c>
      <c r="D34">
        <v>1984</v>
      </c>
      <c r="E34" s="1" t="s">
        <v>275</v>
      </c>
      <c r="F34" s="1" t="s">
        <v>276</v>
      </c>
      <c r="G34" s="1" t="s">
        <v>21</v>
      </c>
      <c r="H34" s="1" t="s">
        <v>30</v>
      </c>
      <c r="J3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4" t="s">
        <v>53</v>
      </c>
      <c r="L3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4">
        <v>344.08</v>
      </c>
      <c r="N34">
        <v>4878.74</v>
      </c>
      <c r="O34">
        <v>7.0526406408211955</v>
      </c>
      <c r="P34">
        <v>5</v>
      </c>
      <c r="Q34">
        <v>22.2</v>
      </c>
      <c r="R34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22.2</v>
      </c>
      <c r="S34">
        <v>58.1</v>
      </c>
      <c r="T34" s="1" t="s">
        <v>188</v>
      </c>
      <c r="U34" t="str">
        <f>IF(Tableau2[Note_tot]="NA","NA",IF(Tableau2[Note_tot]&lt;=$Z$2,"faible",IF(AND(Tableau2[Note_tot]&gt;$Z$2,Tableau2[Note_tot]&lt;=$Z$3),"moyen",IF(Tableau2[Note_tot]&gt;$Z$3,"fort","NA"))))</f>
        <v>faible</v>
      </c>
      <c r="V34">
        <v>0</v>
      </c>
      <c r="W3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4">
        <v>2</v>
      </c>
      <c r="Y34">
        <v>0</v>
      </c>
    </row>
    <row r="35" spans="1:25" x14ac:dyDescent="0.3">
      <c r="A35" s="1" t="s">
        <v>219</v>
      </c>
      <c r="B35" s="1" t="s">
        <v>151</v>
      </c>
      <c r="C35">
        <v>1975</v>
      </c>
      <c r="D35">
        <v>836222</v>
      </c>
      <c r="E35" s="1" t="s">
        <v>152</v>
      </c>
      <c r="F35" s="1" t="s">
        <v>153</v>
      </c>
      <c r="G35" s="1" t="s">
        <v>21</v>
      </c>
      <c r="H35" s="1" t="s">
        <v>22</v>
      </c>
      <c r="J3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5">
        <v>0</v>
      </c>
      <c r="L3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5">
        <v>879.31</v>
      </c>
      <c r="N35">
        <v>11964.43</v>
      </c>
      <c r="O35">
        <v>7.3493680852326451</v>
      </c>
      <c r="P35">
        <v>5</v>
      </c>
      <c r="Q35">
        <v>44.4</v>
      </c>
      <c r="R3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44.4</v>
      </c>
      <c r="S35">
        <v>56.98</v>
      </c>
      <c r="T35" s="1" t="s">
        <v>187</v>
      </c>
      <c r="U35" t="str">
        <f>IF(Tableau2[Note_tot]="NA","NA",IF(Tableau2[Note_tot]&lt;=$Z$2,"faible",IF(AND(Tableau2[Note_tot]&gt;$Z$2,Tableau2[Note_tot]&lt;=$Z$3),"moyen",IF(Tableau2[Note_tot]&gt;$Z$3,"fort","NA"))))</f>
        <v>moyen</v>
      </c>
      <c r="V35">
        <v>0</v>
      </c>
      <c r="W3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5">
        <v>3</v>
      </c>
      <c r="Y35">
        <v>2</v>
      </c>
    </row>
    <row r="36" spans="1:25" x14ac:dyDescent="0.3">
      <c r="A36" s="1" t="s">
        <v>219</v>
      </c>
      <c r="B36" s="1" t="s">
        <v>130</v>
      </c>
      <c r="C36">
        <v>3571</v>
      </c>
      <c r="D36">
        <v>3571</v>
      </c>
      <c r="E36" s="1" t="s">
        <v>131</v>
      </c>
      <c r="F36" s="1" t="s">
        <v>132</v>
      </c>
      <c r="G36" s="1" t="s">
        <v>29</v>
      </c>
      <c r="H36" s="1" t="s">
        <v>22</v>
      </c>
      <c r="J3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6" t="s">
        <v>82</v>
      </c>
      <c r="L3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6">
        <v>3087.34</v>
      </c>
      <c r="N36">
        <v>34655.47</v>
      </c>
      <c r="O36">
        <v>8.9086657892678982</v>
      </c>
      <c r="P36">
        <v>6</v>
      </c>
      <c r="Q36">
        <v>55.6</v>
      </c>
      <c r="R36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55.6</v>
      </c>
      <c r="S36">
        <v>19.57</v>
      </c>
      <c r="T36" s="1" t="s">
        <v>186</v>
      </c>
      <c r="U36" t="str">
        <f>IF(Tableau2[Note_tot]="NA","NA",IF(Tableau2[Note_tot]&lt;=$Z$2,"faible",IF(AND(Tableau2[Note_tot]&gt;$Z$2,Tableau2[Note_tot]&lt;=$Z$3),"moyen",IF(Tableau2[Note_tot]&gt;$Z$3,"fort","NA"))))</f>
        <v>fort</v>
      </c>
      <c r="V36">
        <v>0</v>
      </c>
      <c r="W3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6">
        <v>13</v>
      </c>
      <c r="Y36">
        <v>1.6153846153846154</v>
      </c>
    </row>
    <row r="37" spans="1:25" x14ac:dyDescent="0.3">
      <c r="A37" s="1" t="s">
        <v>219</v>
      </c>
      <c r="B37" s="1" t="s">
        <v>70</v>
      </c>
      <c r="C37">
        <v>1966</v>
      </c>
      <c r="D37">
        <v>1966</v>
      </c>
      <c r="E37" s="1" t="s">
        <v>71</v>
      </c>
      <c r="F37" s="1" t="s">
        <v>72</v>
      </c>
      <c r="G37" s="1" t="s">
        <v>21</v>
      </c>
      <c r="H37" s="1" t="s">
        <v>30</v>
      </c>
      <c r="J3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7" t="s">
        <v>53</v>
      </c>
      <c r="L3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7">
        <v>9352.6200000000008</v>
      </c>
      <c r="N37">
        <v>110710.5</v>
      </c>
      <c r="O37">
        <v>8.4478166027612556</v>
      </c>
      <c r="P37">
        <v>6</v>
      </c>
      <c r="Q37">
        <v>27.8</v>
      </c>
      <c r="R37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37">
        <v>13.77</v>
      </c>
      <c r="T37" s="1" t="s">
        <v>187</v>
      </c>
      <c r="U37" t="str">
        <f>IF(Tableau2[Note_tot]="NA","NA",IF(Tableau2[Note_tot]&lt;=$Z$2,"faible",IF(AND(Tableau2[Note_tot]&gt;$Z$2,Tableau2[Note_tot]&lt;=$Z$3),"moyen",IF(Tableau2[Note_tot]&gt;$Z$3,"fort","NA"))))</f>
        <v>moyen</v>
      </c>
      <c r="V37">
        <v>0</v>
      </c>
      <c r="W3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7">
        <v>3</v>
      </c>
      <c r="Y37">
        <v>1</v>
      </c>
    </row>
    <row r="38" spans="1:25" x14ac:dyDescent="0.3">
      <c r="A38" s="1" t="s">
        <v>219</v>
      </c>
      <c r="B38" s="1" t="s">
        <v>32</v>
      </c>
      <c r="C38">
        <v>3136</v>
      </c>
      <c r="D38">
        <v>3136</v>
      </c>
      <c r="E38" s="1" t="s">
        <v>33</v>
      </c>
      <c r="F38" s="1" t="s">
        <v>34</v>
      </c>
      <c r="G38" s="1" t="s">
        <v>21</v>
      </c>
      <c r="H38" s="1" t="s">
        <v>30</v>
      </c>
      <c r="J3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8" t="s">
        <v>23</v>
      </c>
      <c r="L3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8">
        <v>2250.73</v>
      </c>
      <c r="N38">
        <v>25223.69</v>
      </c>
      <c r="O38">
        <v>8.9230798507276301</v>
      </c>
      <c r="P38">
        <v>6</v>
      </c>
      <c r="Q38">
        <v>30.6</v>
      </c>
      <c r="R38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30.6</v>
      </c>
      <c r="S38">
        <v>22.65</v>
      </c>
      <c r="T38" s="1" t="s">
        <v>187</v>
      </c>
      <c r="U38" t="str">
        <f>IF(Tableau2[Note_tot]="NA","NA",IF(Tableau2[Note_tot]&lt;=$Z$2,"faible",IF(AND(Tableau2[Note_tot]&gt;$Z$2,Tableau2[Note_tot]&lt;=$Z$3),"moyen",IF(Tableau2[Note_tot]&gt;$Z$3,"fort","NA"))))</f>
        <v>moyen</v>
      </c>
      <c r="V38">
        <v>2</v>
      </c>
      <c r="W3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8">
        <v>4</v>
      </c>
      <c r="Y38">
        <v>1</v>
      </c>
    </row>
    <row r="39" spans="1:25" x14ac:dyDescent="0.3">
      <c r="A39" s="1" t="s">
        <v>219</v>
      </c>
      <c r="B39" s="1" t="s">
        <v>139</v>
      </c>
      <c r="C39">
        <v>3601</v>
      </c>
      <c r="D39">
        <v>3601</v>
      </c>
      <c r="E39" s="1" t="s">
        <v>140</v>
      </c>
      <c r="F39" s="1" t="s">
        <v>141</v>
      </c>
      <c r="G39" s="1" t="s">
        <v>29</v>
      </c>
      <c r="H39" s="1" t="s">
        <v>123</v>
      </c>
      <c r="J3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9" t="s">
        <v>82</v>
      </c>
      <c r="L3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9">
        <v>2142.9499999999998</v>
      </c>
      <c r="N39">
        <v>23820.1</v>
      </c>
      <c r="O39">
        <v>8.9963938018732073</v>
      </c>
      <c r="P39">
        <v>6</v>
      </c>
      <c r="Q39">
        <v>66.7</v>
      </c>
      <c r="R39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66.7</v>
      </c>
      <c r="S39">
        <v>13.9</v>
      </c>
      <c r="T39" s="1" t="s">
        <v>186</v>
      </c>
      <c r="U39" t="str">
        <f>IF(Tableau2[Note_tot]="NA","NA",IF(Tableau2[Note_tot]&lt;=$Z$2,"faible",IF(AND(Tableau2[Note_tot]&gt;$Z$2,Tableau2[Note_tot]&lt;=$Z$3),"moyen",IF(Tableau2[Note_tot]&gt;$Z$3,"fort","NA"))))</f>
        <v>fort</v>
      </c>
      <c r="V39">
        <v>0</v>
      </c>
      <c r="W3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9">
        <v>4</v>
      </c>
      <c r="Y39">
        <v>1.75</v>
      </c>
    </row>
    <row r="40" spans="1:25" x14ac:dyDescent="0.3">
      <c r="A40" s="1" t="s">
        <v>219</v>
      </c>
      <c r="B40" s="1" t="s">
        <v>67</v>
      </c>
      <c r="C40">
        <v>3343</v>
      </c>
      <c r="D40">
        <v>3343</v>
      </c>
      <c r="E40" s="1" t="s">
        <v>68</v>
      </c>
      <c r="F40" s="1" t="s">
        <v>69</v>
      </c>
      <c r="G40" s="1" t="s">
        <v>29</v>
      </c>
      <c r="H40" s="1" t="s">
        <v>30</v>
      </c>
      <c r="J4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0" t="s">
        <v>53</v>
      </c>
      <c r="L4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0">
        <v>1068.92</v>
      </c>
      <c r="N40">
        <v>11054.19</v>
      </c>
      <c r="O40">
        <v>9.6698175081123097</v>
      </c>
      <c r="P40">
        <v>6</v>
      </c>
      <c r="Q40">
        <v>27.8</v>
      </c>
      <c r="R40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27.8</v>
      </c>
      <c r="S40">
        <v>29.18</v>
      </c>
      <c r="T40" s="1" t="s">
        <v>187</v>
      </c>
      <c r="U40" t="str">
        <f>IF(Tableau2[Note_tot]="NA","NA",IF(Tableau2[Note_tot]&lt;=$Z$2,"faible",IF(AND(Tableau2[Note_tot]&gt;$Z$2,Tableau2[Note_tot]&lt;=$Z$3),"moyen",IF(Tableau2[Note_tot]&gt;$Z$3,"fort","NA"))))</f>
        <v>moyen</v>
      </c>
      <c r="V40">
        <v>0</v>
      </c>
      <c r="W4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0">
        <v>10</v>
      </c>
      <c r="Y40">
        <v>2</v>
      </c>
    </row>
    <row r="41" spans="1:25" x14ac:dyDescent="0.3">
      <c r="A41" s="1" t="s">
        <v>219</v>
      </c>
      <c r="B41" s="1" t="s">
        <v>35</v>
      </c>
      <c r="C41">
        <v>977</v>
      </c>
      <c r="D41">
        <v>977</v>
      </c>
      <c r="E41" s="1" t="s">
        <v>36</v>
      </c>
      <c r="F41" s="1" t="s">
        <v>37</v>
      </c>
      <c r="G41" s="1" t="s">
        <v>21</v>
      </c>
      <c r="H41" s="1" t="s">
        <v>30</v>
      </c>
      <c r="J4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1" t="s">
        <v>23</v>
      </c>
      <c r="L4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1">
        <v>3085.33</v>
      </c>
      <c r="N41">
        <v>32890.39</v>
      </c>
      <c r="O41">
        <v>9.3806427956615899</v>
      </c>
      <c r="P41">
        <v>6</v>
      </c>
      <c r="Q41">
        <v>30.6</v>
      </c>
      <c r="R41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30.6</v>
      </c>
      <c r="S41">
        <v>19.41</v>
      </c>
      <c r="T41" s="1" t="s">
        <v>187</v>
      </c>
      <c r="U41" t="str">
        <f>IF(Tableau2[Note_tot]="NA","NA",IF(Tableau2[Note_tot]&lt;=$Z$2,"faible",IF(AND(Tableau2[Note_tot]&gt;$Z$2,Tableau2[Note_tot]&lt;=$Z$3),"moyen",IF(Tableau2[Note_tot]&gt;$Z$3,"fort","NA"))))</f>
        <v>moyen</v>
      </c>
      <c r="V41">
        <v>2</v>
      </c>
      <c r="W4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41" t="s">
        <v>25</v>
      </c>
      <c r="Y41" t="s">
        <v>25</v>
      </c>
    </row>
    <row r="42" spans="1:25" x14ac:dyDescent="0.3">
      <c r="A42" s="1" t="s">
        <v>219</v>
      </c>
      <c r="B42" s="1" t="s">
        <v>44</v>
      </c>
      <c r="C42">
        <v>2881</v>
      </c>
      <c r="D42">
        <v>2881</v>
      </c>
      <c r="E42" s="1" t="s">
        <v>45</v>
      </c>
      <c r="F42" s="1" t="s">
        <v>46</v>
      </c>
      <c r="G42" s="1" t="s">
        <v>29</v>
      </c>
      <c r="H42" s="1" t="s">
        <v>30</v>
      </c>
      <c r="J4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2" t="s">
        <v>23</v>
      </c>
      <c r="L4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2">
        <v>10599</v>
      </c>
      <c r="N42">
        <v>98626.48</v>
      </c>
      <c r="O42">
        <v>10.746606793631894</v>
      </c>
      <c r="P42">
        <v>7</v>
      </c>
      <c r="Q42">
        <v>36.1</v>
      </c>
      <c r="R42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36.1</v>
      </c>
      <c r="S42">
        <v>13.13</v>
      </c>
      <c r="T42" s="1" t="s">
        <v>187</v>
      </c>
      <c r="U42" t="str">
        <f>IF(Tableau2[Note_tot]="NA","NA",IF(Tableau2[Note_tot]&lt;=$Z$2,"faible",IF(AND(Tableau2[Note_tot]&gt;$Z$2,Tableau2[Note_tot]&lt;=$Z$3),"moyen",IF(Tableau2[Note_tot]&gt;$Z$3,"fort","NA"))))</f>
        <v>moyen</v>
      </c>
      <c r="V42">
        <v>2</v>
      </c>
      <c r="W4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42">
        <v>20</v>
      </c>
      <c r="Y42">
        <v>2.1</v>
      </c>
    </row>
    <row r="43" spans="1:25" x14ac:dyDescent="0.3">
      <c r="A43" s="1" t="s">
        <v>219</v>
      </c>
      <c r="B43" s="1" t="s">
        <v>64</v>
      </c>
      <c r="C43">
        <v>3619</v>
      </c>
      <c r="D43">
        <v>3619</v>
      </c>
      <c r="E43" s="1" t="s">
        <v>65</v>
      </c>
      <c r="F43" s="1" t="s">
        <v>66</v>
      </c>
      <c r="G43" s="1" t="s">
        <v>29</v>
      </c>
      <c r="H43" s="1" t="s">
        <v>30</v>
      </c>
      <c r="J4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3" t="s">
        <v>53</v>
      </c>
      <c r="L4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3">
        <v>7262.95</v>
      </c>
      <c r="N43">
        <v>66371.03</v>
      </c>
      <c r="O43">
        <v>10.942952068093565</v>
      </c>
      <c r="P43">
        <v>7</v>
      </c>
      <c r="Q43">
        <v>33.299999999999997</v>
      </c>
      <c r="R43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43">
        <v>16.93</v>
      </c>
      <c r="T43" s="1" t="s">
        <v>187</v>
      </c>
      <c r="U43" t="str">
        <f>IF(Tableau2[Note_tot]="NA","NA",IF(Tableau2[Note_tot]&lt;=$Z$2,"faible",IF(AND(Tableau2[Note_tot]&gt;$Z$2,Tableau2[Note_tot]&lt;=$Z$3),"moyen",IF(Tableau2[Note_tot]&gt;$Z$3,"fort","NA"))))</f>
        <v>moyen</v>
      </c>
      <c r="V43">
        <v>0</v>
      </c>
      <c r="W4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3">
        <v>5</v>
      </c>
      <c r="Y43">
        <v>1</v>
      </c>
    </row>
    <row r="44" spans="1:25" x14ac:dyDescent="0.3">
      <c r="A44" s="1" t="s">
        <v>219</v>
      </c>
      <c r="B44" s="1" t="s">
        <v>76</v>
      </c>
      <c r="C44">
        <v>3070</v>
      </c>
      <c r="D44">
        <v>3070</v>
      </c>
      <c r="E44" s="1" t="s">
        <v>77</v>
      </c>
      <c r="F44" s="1" t="s">
        <v>78</v>
      </c>
      <c r="G44" s="1" t="s">
        <v>21</v>
      </c>
      <c r="H44" s="1" t="s">
        <v>30</v>
      </c>
      <c r="J4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4" t="s">
        <v>53</v>
      </c>
      <c r="L4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4">
        <v>4211.6000000000004</v>
      </c>
      <c r="N44">
        <v>42710.84</v>
      </c>
      <c r="O44">
        <v>9.8607285644581122</v>
      </c>
      <c r="P44">
        <v>7</v>
      </c>
      <c r="Q44">
        <v>33.299999999999997</v>
      </c>
      <c r="R44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44">
        <v>16.39</v>
      </c>
      <c r="T44" s="1" t="s">
        <v>187</v>
      </c>
      <c r="U44" t="str">
        <f>IF(Tableau2[Note_tot]="NA","NA",IF(Tableau2[Note_tot]&lt;=$Z$2,"faible",IF(AND(Tableau2[Note_tot]&gt;$Z$2,Tableau2[Note_tot]&lt;=$Z$3),"moyen",IF(Tableau2[Note_tot]&gt;$Z$3,"fort","NA"))))</f>
        <v>moyen</v>
      </c>
      <c r="V44">
        <v>0</v>
      </c>
      <c r="W4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4">
        <v>2</v>
      </c>
      <c r="Y44">
        <v>1</v>
      </c>
    </row>
    <row r="45" spans="1:25" x14ac:dyDescent="0.3">
      <c r="A45" s="1" t="s">
        <v>219</v>
      </c>
      <c r="B45" s="1" t="s">
        <v>57</v>
      </c>
      <c r="C45">
        <v>3039</v>
      </c>
      <c r="D45">
        <v>3039</v>
      </c>
      <c r="E45" s="1" t="s">
        <v>58</v>
      </c>
      <c r="F45" s="1" t="s">
        <v>59</v>
      </c>
      <c r="G45" s="1" t="s">
        <v>29</v>
      </c>
      <c r="H45" s="1" t="s">
        <v>22</v>
      </c>
      <c r="J4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5" t="s">
        <v>23</v>
      </c>
      <c r="L4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5">
        <v>135.6</v>
      </c>
      <c r="N45">
        <v>1349.9899999999998</v>
      </c>
      <c r="O45">
        <v>10.044518848287764</v>
      </c>
      <c r="P45">
        <v>7</v>
      </c>
      <c r="Q45">
        <v>58.3</v>
      </c>
      <c r="R4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58.3</v>
      </c>
      <c r="S45">
        <v>56.61</v>
      </c>
      <c r="T45" s="1" t="s">
        <v>186</v>
      </c>
      <c r="U45" t="str">
        <f>IF(Tableau2[Note_tot]="NA","NA",IF(Tableau2[Note_tot]&lt;=$Z$2,"faible",IF(AND(Tableau2[Note_tot]&gt;$Z$2,Tableau2[Note_tot]&lt;=$Z$3),"moyen",IF(Tableau2[Note_tot]&gt;$Z$3,"fort","NA"))))</f>
        <v>fort</v>
      </c>
      <c r="V45">
        <v>2</v>
      </c>
      <c r="W4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45">
        <v>3</v>
      </c>
      <c r="Y45">
        <v>2.3333333333333335</v>
      </c>
    </row>
    <row r="46" spans="1:25" x14ac:dyDescent="0.3">
      <c r="A46" s="1" t="s">
        <v>219</v>
      </c>
      <c r="B46" s="1" t="s">
        <v>79</v>
      </c>
      <c r="C46">
        <v>1970</v>
      </c>
      <c r="D46">
        <v>1972</v>
      </c>
      <c r="E46" s="1" t="s">
        <v>80</v>
      </c>
      <c r="F46" s="1" t="s">
        <v>81</v>
      </c>
      <c r="G46" s="1" t="s">
        <v>21</v>
      </c>
      <c r="H46" s="1" t="s">
        <v>30</v>
      </c>
      <c r="J4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6" t="s">
        <v>53</v>
      </c>
      <c r="L4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6">
        <v>619.6</v>
      </c>
      <c r="N46">
        <v>6395.5</v>
      </c>
      <c r="O46">
        <v>9.6880619185364711</v>
      </c>
      <c r="P46">
        <v>7</v>
      </c>
      <c r="Q46">
        <v>33.299999999999997</v>
      </c>
      <c r="R46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33.299999999999997</v>
      </c>
      <c r="S46">
        <v>35.21</v>
      </c>
      <c r="T46" s="1" t="s">
        <v>187</v>
      </c>
      <c r="U46" t="str">
        <f>IF(Tableau2[Note_tot]="NA","NA",IF(Tableau2[Note_tot]&lt;=$Z$2,"faible",IF(AND(Tableau2[Note_tot]&gt;$Z$2,Tableau2[Note_tot]&lt;=$Z$3),"moyen",IF(Tableau2[Note_tot]&gt;$Z$3,"fort","NA"))))</f>
        <v>moyen</v>
      </c>
      <c r="V46">
        <v>0</v>
      </c>
      <c r="W4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6">
        <v>6</v>
      </c>
      <c r="Y46">
        <v>1</v>
      </c>
    </row>
    <row r="47" spans="1:25" x14ac:dyDescent="0.3">
      <c r="A47" s="1" t="s">
        <v>219</v>
      </c>
      <c r="B47" s="1" t="s">
        <v>157</v>
      </c>
      <c r="C47">
        <v>3187</v>
      </c>
      <c r="D47">
        <v>3187</v>
      </c>
      <c r="E47" s="1" t="s">
        <v>158</v>
      </c>
      <c r="F47" s="1" t="s">
        <v>159</v>
      </c>
      <c r="G47" s="1" t="s">
        <v>21</v>
      </c>
      <c r="H47" s="1" t="s">
        <v>31</v>
      </c>
      <c r="J4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7" t="s">
        <v>82</v>
      </c>
      <c r="L4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7">
        <v>4246.3999999999996</v>
      </c>
      <c r="N47">
        <v>43212.89</v>
      </c>
      <c r="O47">
        <v>9.8266975432561896</v>
      </c>
      <c r="P47">
        <v>7</v>
      </c>
      <c r="Q47">
        <v>50</v>
      </c>
      <c r="R47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Row],[Note_tot_sans_LR_region]],"NA"))))))))))))))))))))))))))))))))))))))))))))))))</f>
        <v>50</v>
      </c>
      <c r="S47">
        <v>12.79</v>
      </c>
      <c r="T47" s="1" t="s">
        <v>186</v>
      </c>
      <c r="U47" t="str">
        <f>IF(Tableau2[Note_tot]="NA","NA",IF(Tableau2[Note_tot]&lt;=$Z$2,"faible",IF(AND(Tableau2[Note_tot]&gt;$Z$2,Tableau2[Note_tot]&lt;=$Z$3),"moyen",IF(Tableau2[Note_tot]&gt;$Z$3,"fort","NA"))))</f>
        <v>fort</v>
      </c>
      <c r="V47">
        <v>0</v>
      </c>
      <c r="W4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7">
        <v>20</v>
      </c>
      <c r="Y47">
        <v>1.7</v>
      </c>
    </row>
    <row r="48" spans="1:25" x14ac:dyDescent="0.3">
      <c r="A48" s="1" t="s">
        <v>219</v>
      </c>
      <c r="B48" s="1" t="s">
        <v>220</v>
      </c>
      <c r="C48">
        <v>2616</v>
      </c>
      <c r="D48">
        <v>2616</v>
      </c>
      <c r="E48" s="1" t="s">
        <v>221</v>
      </c>
      <c r="F48" s="1" t="s">
        <v>222</v>
      </c>
      <c r="G48" s="1" t="s">
        <v>21</v>
      </c>
      <c r="H48" s="1" t="s">
        <v>31</v>
      </c>
      <c r="J4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8" t="s">
        <v>82</v>
      </c>
      <c r="L4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8">
        <v>546.15</v>
      </c>
      <c r="N48">
        <v>4835.4799999999996</v>
      </c>
      <c r="O48">
        <v>11.294638794907639</v>
      </c>
      <c r="P48">
        <v>8</v>
      </c>
      <c r="Q48">
        <v>55.6</v>
      </c>
      <c r="R48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55.6</v>
      </c>
      <c r="S48">
        <v>24.55</v>
      </c>
      <c r="T48" s="1" t="s">
        <v>186</v>
      </c>
      <c r="U48" t="str">
        <f>IF(Tableau2[Note_tot]="NA","NA",IF(Tableau2[Note_tot]&lt;=$Z$2,"faible",IF(AND(Tableau2[Note_tot]&gt;$Z$2,Tableau2[Note_tot]&lt;=$Z$3),"moyen",IF(Tableau2[Note_tot]&gt;$Z$3,"fort","NA"))))</f>
        <v>fort</v>
      </c>
      <c r="V48">
        <v>0</v>
      </c>
      <c r="W4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8">
        <v>4</v>
      </c>
      <c r="Y48">
        <v>2</v>
      </c>
    </row>
    <row r="49" spans="1:25" x14ac:dyDescent="0.3">
      <c r="A49" s="1" t="s">
        <v>219</v>
      </c>
      <c r="B49" s="1" t="s">
        <v>154</v>
      </c>
      <c r="C49">
        <v>1958</v>
      </c>
      <c r="D49">
        <v>1958</v>
      </c>
      <c r="E49" s="1" t="s">
        <v>155</v>
      </c>
      <c r="F49" s="1" t="s">
        <v>156</v>
      </c>
      <c r="G49" s="1" t="s">
        <v>21</v>
      </c>
      <c r="H49" s="1" t="s">
        <v>30</v>
      </c>
      <c r="J4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9" t="s">
        <v>82</v>
      </c>
      <c r="L4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9">
        <v>494.38</v>
      </c>
      <c r="N49">
        <v>4332.2999999999993</v>
      </c>
      <c r="O49">
        <v>11.411490432333869</v>
      </c>
      <c r="P49">
        <v>8</v>
      </c>
      <c r="Q49">
        <v>44.4</v>
      </c>
      <c r="R4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49">
        <v>43.77</v>
      </c>
      <c r="T49" s="1" t="s">
        <v>187</v>
      </c>
      <c r="U49" t="str">
        <f>IF(Tableau2[Note_tot]="NA","NA",IF(Tableau2[Note_tot]&lt;=$Z$2,"faible",IF(AND(Tableau2[Note_tot]&gt;$Z$2,Tableau2[Note_tot]&lt;=$Z$3),"moyen",IF(Tableau2[Note_tot]&gt;$Z$3,"fort","NA"))))</f>
        <v>moyen</v>
      </c>
      <c r="V49">
        <v>0</v>
      </c>
      <c r="W4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9">
        <v>6</v>
      </c>
      <c r="Y49">
        <v>1</v>
      </c>
    </row>
    <row r="50" spans="1:25" x14ac:dyDescent="0.3">
      <c r="A50" s="1" t="s">
        <v>219</v>
      </c>
      <c r="B50" s="1" t="s">
        <v>102</v>
      </c>
      <c r="C50">
        <v>2508</v>
      </c>
      <c r="D50">
        <v>2508</v>
      </c>
      <c r="E50" s="1" t="s">
        <v>103</v>
      </c>
      <c r="F50" s="1" t="s">
        <v>104</v>
      </c>
      <c r="G50" s="1" t="s">
        <v>29</v>
      </c>
      <c r="H50" s="1" t="s">
        <v>30</v>
      </c>
      <c r="J5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0" t="s">
        <v>82</v>
      </c>
      <c r="L5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0">
        <v>773.56</v>
      </c>
      <c r="N50">
        <v>6840.75</v>
      </c>
      <c r="O50">
        <v>11.308116800058473</v>
      </c>
      <c r="P50">
        <v>8</v>
      </c>
      <c r="Q50">
        <v>44.4</v>
      </c>
      <c r="R5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50">
        <v>42.17</v>
      </c>
      <c r="T50" s="1" t="s">
        <v>187</v>
      </c>
      <c r="U50" t="str">
        <f>IF(Tableau2[Note_tot]="NA","NA",IF(Tableau2[Note_tot]&lt;=$Z$2,"faible",IF(AND(Tableau2[Note_tot]&gt;$Z$2,Tableau2[Note_tot]&lt;=$Z$3),"moyen",IF(Tableau2[Note_tot]&gt;$Z$3,"fort","NA"))))</f>
        <v>moyen</v>
      </c>
      <c r="V50">
        <v>0</v>
      </c>
      <c r="W5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0">
        <v>4</v>
      </c>
      <c r="Y50">
        <v>1.5</v>
      </c>
    </row>
    <row r="51" spans="1:25" x14ac:dyDescent="0.3">
      <c r="A51" s="1" t="s">
        <v>219</v>
      </c>
      <c r="B51" s="1" t="s">
        <v>73</v>
      </c>
      <c r="C51">
        <v>2706</v>
      </c>
      <c r="D51">
        <v>2706</v>
      </c>
      <c r="E51" s="1" t="s">
        <v>74</v>
      </c>
      <c r="F51" s="1" t="s">
        <v>75</v>
      </c>
      <c r="G51" s="1" t="s">
        <v>21</v>
      </c>
      <c r="H51" s="1" t="s">
        <v>30</v>
      </c>
      <c r="J5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1" t="s">
        <v>53</v>
      </c>
      <c r="L5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1">
        <v>2910.78</v>
      </c>
      <c r="N51">
        <v>24345.089999999997</v>
      </c>
      <c r="O51">
        <v>11.956332878621524</v>
      </c>
      <c r="P51">
        <v>8</v>
      </c>
      <c r="Q51">
        <v>38.9</v>
      </c>
      <c r="R5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51">
        <v>20.32</v>
      </c>
      <c r="T51" s="1" t="s">
        <v>187</v>
      </c>
      <c r="U51" t="str">
        <f>IF(Tableau2[Note_tot]="NA","NA",IF(Tableau2[Note_tot]&lt;=$Z$2,"faible",IF(AND(Tableau2[Note_tot]&gt;$Z$2,Tableau2[Note_tot]&lt;=$Z$3),"moyen",IF(Tableau2[Note_tot]&gt;$Z$3,"fort","NA"))))</f>
        <v>moyen</v>
      </c>
      <c r="V51">
        <v>0</v>
      </c>
      <c r="W5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1">
        <v>3</v>
      </c>
      <c r="Y51">
        <v>1</v>
      </c>
    </row>
    <row r="52" spans="1:25" x14ac:dyDescent="0.3">
      <c r="A52" s="1" t="s">
        <v>219</v>
      </c>
      <c r="B52" s="1" t="s">
        <v>262</v>
      </c>
      <c r="C52">
        <v>3272</v>
      </c>
      <c r="D52">
        <v>627745</v>
      </c>
      <c r="E52" s="1" t="s">
        <v>263</v>
      </c>
      <c r="F52" s="1" t="s">
        <v>264</v>
      </c>
      <c r="G52" s="1" t="s">
        <v>29</v>
      </c>
      <c r="H52" s="1" t="s">
        <v>30</v>
      </c>
      <c r="J5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2" t="s">
        <v>53</v>
      </c>
      <c r="L5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2">
        <v>238.68</v>
      </c>
      <c r="N52">
        <v>1898.38</v>
      </c>
      <c r="O52">
        <v>12.572825251003486</v>
      </c>
      <c r="P52">
        <v>8</v>
      </c>
      <c r="Q52">
        <v>38.9</v>
      </c>
      <c r="R5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52">
        <v>27.79</v>
      </c>
      <c r="T52" s="1" t="s">
        <v>187</v>
      </c>
      <c r="U52" t="str">
        <f>IF(Tableau2[Note_tot]="NA","NA",IF(Tableau2[Note_tot]&lt;=$Z$2,"faible",IF(AND(Tableau2[Note_tot]&gt;$Z$2,Tableau2[Note_tot]&lt;=$Z$3),"moyen",IF(Tableau2[Note_tot]&gt;$Z$3,"fort","NA"))))</f>
        <v>moyen</v>
      </c>
      <c r="V52">
        <v>0</v>
      </c>
      <c r="W5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2">
        <v>5</v>
      </c>
      <c r="Y52">
        <v>1.8</v>
      </c>
    </row>
    <row r="53" spans="1:25" x14ac:dyDescent="0.3">
      <c r="A53" s="1" t="s">
        <v>219</v>
      </c>
      <c r="B53" s="1" t="s">
        <v>50</v>
      </c>
      <c r="C53">
        <v>2446</v>
      </c>
      <c r="D53">
        <v>2446</v>
      </c>
      <c r="E53" s="1" t="s">
        <v>51</v>
      </c>
      <c r="F53" s="1" t="s">
        <v>52</v>
      </c>
      <c r="G53" s="1" t="s">
        <v>21</v>
      </c>
      <c r="H53" s="1" t="s">
        <v>24</v>
      </c>
      <c r="J5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3" t="s">
        <v>53</v>
      </c>
      <c r="L5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3">
        <v>968.98</v>
      </c>
      <c r="N53">
        <v>8409.6299999999992</v>
      </c>
      <c r="O53">
        <v>11.52226673468393</v>
      </c>
      <c r="P53">
        <v>8</v>
      </c>
      <c r="Q53">
        <v>61.1</v>
      </c>
      <c r="R53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61.1</v>
      </c>
      <c r="S53">
        <v>32.96</v>
      </c>
      <c r="T53" s="1" t="s">
        <v>186</v>
      </c>
      <c r="U53" t="str">
        <f>IF(Tableau2[Note_tot]="NA","NA",IF(Tableau2[Note_tot]&lt;=$Z$2,"faible",IF(AND(Tableau2[Note_tot]&gt;$Z$2,Tableau2[Note_tot]&lt;=$Z$3),"moyen",IF(Tableau2[Note_tot]&gt;$Z$3,"fort","NA"))))</f>
        <v>fort</v>
      </c>
      <c r="V53">
        <v>2</v>
      </c>
      <c r="W5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3">
        <v>1</v>
      </c>
      <c r="Y53">
        <v>1.83</v>
      </c>
    </row>
    <row r="54" spans="1:25" x14ac:dyDescent="0.3">
      <c r="A54" s="1" t="s">
        <v>219</v>
      </c>
      <c r="B54" s="1" t="s">
        <v>89</v>
      </c>
      <c r="C54">
        <v>965</v>
      </c>
      <c r="D54">
        <v>965</v>
      </c>
      <c r="E54" s="1" t="s">
        <v>90</v>
      </c>
      <c r="F54" s="1" t="s">
        <v>91</v>
      </c>
      <c r="G54" s="1" t="s">
        <v>21</v>
      </c>
      <c r="H54" s="1" t="s">
        <v>30</v>
      </c>
      <c r="J5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4" t="s">
        <v>53</v>
      </c>
      <c r="L5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4">
        <v>3768.88</v>
      </c>
      <c r="N54">
        <v>32493.35</v>
      </c>
      <c r="O54">
        <v>11.59892716509686</v>
      </c>
      <c r="P54">
        <v>8</v>
      </c>
      <c r="Q54">
        <v>38.9</v>
      </c>
      <c r="R54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38.9</v>
      </c>
      <c r="S54">
        <v>16.440000000000001</v>
      </c>
      <c r="T54" s="1" t="s">
        <v>187</v>
      </c>
      <c r="U54" t="str">
        <f>IF(Tableau2[Note_tot]="NA","NA",IF(Tableau2[Note_tot]&lt;=$Z$2,"faible",IF(AND(Tableau2[Note_tot]&gt;$Z$2,Tableau2[Note_tot]&lt;=$Z$3),"moyen",IF(Tableau2[Note_tot]&gt;$Z$3,"fort","NA"))))</f>
        <v>moyen</v>
      </c>
      <c r="V54">
        <v>0</v>
      </c>
      <c r="W5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4" t="s">
        <v>25</v>
      </c>
      <c r="Y54" t="s">
        <v>25</v>
      </c>
    </row>
    <row r="55" spans="1:25" x14ac:dyDescent="0.3">
      <c r="A55" s="1" t="s">
        <v>219</v>
      </c>
      <c r="B55" s="1" t="s">
        <v>229</v>
      </c>
      <c r="C55">
        <v>2486</v>
      </c>
      <c r="D55">
        <v>2486</v>
      </c>
      <c r="E55" s="1" t="s">
        <v>230</v>
      </c>
      <c r="F55" s="1" t="s">
        <v>231</v>
      </c>
      <c r="G55" s="1" t="s">
        <v>29</v>
      </c>
      <c r="H55" s="1" t="s">
        <v>30</v>
      </c>
      <c r="J5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5" t="s">
        <v>53</v>
      </c>
      <c r="L5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5">
        <v>166.67</v>
      </c>
      <c r="N55">
        <v>1149.49</v>
      </c>
      <c r="O55">
        <v>14.499473679631835</v>
      </c>
      <c r="P55">
        <v>9</v>
      </c>
      <c r="Q55">
        <v>44.4</v>
      </c>
      <c r="R55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55">
        <v>60.22</v>
      </c>
      <c r="T55" s="1" t="s">
        <v>187</v>
      </c>
      <c r="U55" t="str">
        <f>IF(Tableau2[Note_tot]="NA","NA",IF(Tableau2[Note_tot]&lt;=$Z$2,"faible",IF(AND(Tableau2[Note_tot]&gt;$Z$2,Tableau2[Note_tot]&lt;=$Z$3),"moyen",IF(Tableau2[Note_tot]&gt;$Z$3,"fort","NA"))))</f>
        <v>moyen</v>
      </c>
      <c r="V55">
        <v>0</v>
      </c>
      <c r="W5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5">
        <v>1</v>
      </c>
      <c r="Y55">
        <v>2</v>
      </c>
    </row>
    <row r="56" spans="1:25" x14ac:dyDescent="0.3">
      <c r="A56" s="1" t="s">
        <v>219</v>
      </c>
      <c r="B56" s="1" t="s">
        <v>83</v>
      </c>
      <c r="C56">
        <v>1998</v>
      </c>
      <c r="D56">
        <v>1998</v>
      </c>
      <c r="E56" s="1" t="s">
        <v>84</v>
      </c>
      <c r="F56" s="1" t="s">
        <v>85</v>
      </c>
      <c r="G56" s="1" t="s">
        <v>21</v>
      </c>
      <c r="H56" s="1" t="s">
        <v>30</v>
      </c>
      <c r="J5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6" t="s">
        <v>53</v>
      </c>
      <c r="L5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6">
        <v>1094.6099999999999</v>
      </c>
      <c r="N56">
        <v>8196.9</v>
      </c>
      <c r="O56">
        <v>13.353950883870732</v>
      </c>
      <c r="P56">
        <v>9</v>
      </c>
      <c r="Q56">
        <v>44.4</v>
      </c>
      <c r="R56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56">
        <v>34.81</v>
      </c>
      <c r="T56" s="1" t="s">
        <v>187</v>
      </c>
      <c r="U56" t="str">
        <f>IF(Tableau2[Note_tot]="NA","NA",IF(Tableau2[Note_tot]&lt;=$Z$2,"faible",IF(AND(Tableau2[Note_tot]&gt;$Z$2,Tableau2[Note_tot]&lt;=$Z$3),"moyen",IF(Tableau2[Note_tot]&gt;$Z$3,"fort","NA"))))</f>
        <v>moyen</v>
      </c>
      <c r="V56">
        <v>0</v>
      </c>
      <c r="W5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6">
        <v>5</v>
      </c>
      <c r="Y56">
        <v>1</v>
      </c>
    </row>
    <row r="57" spans="1:25" x14ac:dyDescent="0.3">
      <c r="A57" s="1" t="s">
        <v>219</v>
      </c>
      <c r="B57" s="1" t="s">
        <v>111</v>
      </c>
      <c r="C57">
        <v>3120</v>
      </c>
      <c r="D57">
        <v>3120</v>
      </c>
      <c r="E57" s="1" t="s">
        <v>112</v>
      </c>
      <c r="F57" s="1" t="s">
        <v>113</v>
      </c>
      <c r="G57" s="1" t="s">
        <v>29</v>
      </c>
      <c r="H57" s="1" t="s">
        <v>30</v>
      </c>
      <c r="J5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7" t="s">
        <v>53</v>
      </c>
      <c r="L5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7">
        <v>5816.8</v>
      </c>
      <c r="N57">
        <v>43357.36</v>
      </c>
      <c r="O57">
        <v>13.415945989331457</v>
      </c>
      <c r="P57">
        <v>9</v>
      </c>
      <c r="Q57">
        <v>44.4</v>
      </c>
      <c r="R57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57">
        <v>10.87</v>
      </c>
      <c r="T57" s="1" t="s">
        <v>187</v>
      </c>
      <c r="U57" t="str">
        <f>IF(Tableau2[Note_tot]="NA","NA",IF(Tableau2[Note_tot]&lt;=$Z$2,"faible",IF(AND(Tableau2[Note_tot]&gt;$Z$2,Tableau2[Note_tot]&lt;=$Z$3),"moyen",IF(Tableau2[Note_tot]&gt;$Z$3,"fort","NA"))))</f>
        <v>moyen</v>
      </c>
      <c r="V57">
        <v>0</v>
      </c>
      <c r="W5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7">
        <v>12</v>
      </c>
      <c r="Y57">
        <v>1.6666666666666663</v>
      </c>
    </row>
    <row r="58" spans="1:25" x14ac:dyDescent="0.3">
      <c r="A58" s="1" t="s">
        <v>219</v>
      </c>
      <c r="B58" s="1" t="s">
        <v>117</v>
      </c>
      <c r="C58">
        <v>2497</v>
      </c>
      <c r="D58">
        <v>2497</v>
      </c>
      <c r="E58" s="1" t="s">
        <v>118</v>
      </c>
      <c r="F58" s="1" t="s">
        <v>119</v>
      </c>
      <c r="G58" s="1" t="s">
        <v>29</v>
      </c>
      <c r="H58" s="1" t="s">
        <v>30</v>
      </c>
      <c r="J5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8" t="s">
        <v>53</v>
      </c>
      <c r="L5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8">
        <v>2530.1799999999998</v>
      </c>
      <c r="N58">
        <v>19337.95</v>
      </c>
      <c r="O58">
        <v>13.084013558831208</v>
      </c>
      <c r="P58">
        <v>9</v>
      </c>
      <c r="Q58">
        <v>44.4</v>
      </c>
      <c r="R58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44.4</v>
      </c>
      <c r="S58">
        <v>23.69</v>
      </c>
      <c r="T58" s="1" t="s">
        <v>187</v>
      </c>
      <c r="U58" t="str">
        <f>IF(Tableau2[Note_tot]="NA","NA",IF(Tableau2[Note_tot]&lt;=$Z$2,"faible",IF(AND(Tableau2[Note_tot]&gt;$Z$2,Tableau2[Note_tot]&lt;=$Z$3),"moyen",IF(Tableau2[Note_tot]&gt;$Z$3,"fort","NA"))))</f>
        <v>moyen</v>
      </c>
      <c r="V58">
        <v>0</v>
      </c>
      <c r="W5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8">
        <v>17</v>
      </c>
      <c r="Y58">
        <v>1.3529411764705883</v>
      </c>
    </row>
    <row r="59" spans="1:25" x14ac:dyDescent="0.3">
      <c r="A59" s="1" t="s">
        <v>219</v>
      </c>
      <c r="B59" s="1" t="s">
        <v>41</v>
      </c>
      <c r="C59">
        <v>1956</v>
      </c>
      <c r="D59">
        <v>836203</v>
      </c>
      <c r="E59" s="1" t="s">
        <v>42</v>
      </c>
      <c r="F59" s="1" t="s">
        <v>43</v>
      </c>
      <c r="G59" s="1" t="s">
        <v>21</v>
      </c>
      <c r="H59" s="1" t="s">
        <v>30</v>
      </c>
      <c r="J5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9" t="s">
        <v>23</v>
      </c>
      <c r="L5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9">
        <v>796.94</v>
      </c>
      <c r="N59">
        <v>5893.18</v>
      </c>
      <c r="O59">
        <v>13.523089401647328</v>
      </c>
      <c r="P59">
        <v>9</v>
      </c>
      <c r="Q59">
        <v>47.2</v>
      </c>
      <c r="R5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47.2</v>
      </c>
      <c r="S59">
        <v>38.04</v>
      </c>
      <c r="T59" s="1" t="s">
        <v>186</v>
      </c>
      <c r="U59" t="str">
        <f>IF(Tableau2[Note_tot]="NA","NA",IF(Tableau2[Note_tot]&lt;=$Z$2,"faible",IF(AND(Tableau2[Note_tot]&gt;$Z$2,Tableau2[Note_tot]&lt;=$Z$3),"moyen",IF(Tableau2[Note_tot]&gt;$Z$3,"fort","NA"))))</f>
        <v>fort</v>
      </c>
      <c r="V59">
        <v>2</v>
      </c>
      <c r="W5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59">
        <v>6</v>
      </c>
      <c r="Y59">
        <v>1</v>
      </c>
    </row>
    <row r="60" spans="1:25" x14ac:dyDescent="0.3">
      <c r="A60" s="1" t="s">
        <v>219</v>
      </c>
      <c r="B60" s="1" t="s">
        <v>277</v>
      </c>
      <c r="C60">
        <v>2481</v>
      </c>
      <c r="D60">
        <v>2481</v>
      </c>
      <c r="E60" s="1" t="s">
        <v>278</v>
      </c>
      <c r="F60" s="1" t="s">
        <v>279</v>
      </c>
      <c r="G60" s="1" t="s">
        <v>29</v>
      </c>
      <c r="H60" s="1" t="s">
        <v>31</v>
      </c>
      <c r="J6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0">
        <v>0</v>
      </c>
      <c r="L6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0">
        <v>2200.0300000000002</v>
      </c>
      <c r="N60">
        <v>17266.920000000002</v>
      </c>
      <c r="O60">
        <v>12.741299548500832</v>
      </c>
      <c r="P60">
        <v>9</v>
      </c>
      <c r="Q60">
        <v>55.6</v>
      </c>
      <c r="R6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55.6</v>
      </c>
      <c r="S60">
        <v>24.64</v>
      </c>
      <c r="T60" s="1" t="s">
        <v>186</v>
      </c>
      <c r="U60" t="str">
        <f>IF(Tableau2[Note_tot]="NA","NA",IF(Tableau2[Note_tot]&lt;=$Z$2,"faible",IF(AND(Tableau2[Note_tot]&gt;$Z$2,Tableau2[Note_tot]&lt;=$Z$3),"moyen",IF(Tableau2[Note_tot]&gt;$Z$3,"fort","NA"))))</f>
        <v>fort</v>
      </c>
      <c r="V60">
        <v>0</v>
      </c>
      <c r="W6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0">
        <v>8</v>
      </c>
      <c r="Y60">
        <v>1.25</v>
      </c>
    </row>
    <row r="61" spans="1:25" x14ac:dyDescent="0.3">
      <c r="A61" s="1" t="s">
        <v>219</v>
      </c>
      <c r="B61" s="1" t="s">
        <v>148</v>
      </c>
      <c r="C61">
        <v>3525</v>
      </c>
      <c r="D61">
        <v>3525</v>
      </c>
      <c r="E61" s="1" t="s">
        <v>149</v>
      </c>
      <c r="F61" s="1" t="s">
        <v>150</v>
      </c>
      <c r="G61" s="1" t="s">
        <v>29</v>
      </c>
      <c r="H61" s="1" t="s">
        <v>22</v>
      </c>
      <c r="J6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1" t="s">
        <v>101</v>
      </c>
      <c r="L6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1">
        <v>284.49</v>
      </c>
      <c r="N61">
        <v>1929.57</v>
      </c>
      <c r="O61">
        <v>14.743699373435534</v>
      </c>
      <c r="P61">
        <v>10</v>
      </c>
      <c r="Q61">
        <v>72.2</v>
      </c>
      <c r="R6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72.2</v>
      </c>
      <c r="S61">
        <v>23.34</v>
      </c>
      <c r="T61" s="1" t="s">
        <v>186</v>
      </c>
      <c r="U61" t="str">
        <f>IF(Tableau2[Note_tot]="NA","NA",IF(Tableau2[Note_tot]&lt;=$Z$2,"faible",IF(AND(Tableau2[Note_tot]&gt;$Z$2,Tableau2[Note_tot]&lt;=$Z$3),"moyen",IF(Tableau2[Note_tot]&gt;$Z$3,"fort","NA"))))</f>
        <v>fort</v>
      </c>
      <c r="V61">
        <v>0</v>
      </c>
      <c r="W6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1">
        <v>9</v>
      </c>
      <c r="Y61">
        <v>2</v>
      </c>
    </row>
    <row r="62" spans="1:25" x14ac:dyDescent="0.3">
      <c r="A62" s="1" t="s">
        <v>219</v>
      </c>
      <c r="B62" s="1" t="s">
        <v>160</v>
      </c>
      <c r="C62">
        <v>1991</v>
      </c>
      <c r="D62">
        <v>1991</v>
      </c>
      <c r="E62" s="1" t="s">
        <v>161</v>
      </c>
      <c r="F62" s="1" t="s">
        <v>162</v>
      </c>
      <c r="G62" s="1" t="s">
        <v>21</v>
      </c>
      <c r="H62" s="1" t="s">
        <v>22</v>
      </c>
      <c r="J6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2" t="s">
        <v>82</v>
      </c>
      <c r="L6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2">
        <v>1909.4</v>
      </c>
      <c r="N62">
        <v>10013.959999999999</v>
      </c>
      <c r="O62">
        <v>19.067381934818993</v>
      </c>
      <c r="P62">
        <v>10</v>
      </c>
      <c r="Q62">
        <v>77.8</v>
      </c>
      <c r="R6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77.8</v>
      </c>
      <c r="S62">
        <v>23.44</v>
      </c>
      <c r="T62" s="1" t="s">
        <v>186</v>
      </c>
      <c r="U62" t="str">
        <f>IF(Tableau2[Note_tot]="NA","NA",IF(Tableau2[Note_tot]&lt;=$Z$2,"faible",IF(AND(Tableau2[Note_tot]&gt;$Z$2,Tableau2[Note_tot]&lt;=$Z$3),"moyen",IF(Tableau2[Note_tot]&gt;$Z$3,"fort","NA"))))</f>
        <v>fort</v>
      </c>
      <c r="V62">
        <v>0</v>
      </c>
      <c r="W6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2">
        <v>6</v>
      </c>
      <c r="Y62">
        <v>1</v>
      </c>
    </row>
    <row r="63" spans="1:25" x14ac:dyDescent="0.3">
      <c r="A63" s="1" t="s">
        <v>219</v>
      </c>
      <c r="B63" s="1" t="s">
        <v>241</v>
      </c>
      <c r="C63">
        <v>3367</v>
      </c>
      <c r="D63">
        <v>459627</v>
      </c>
      <c r="E63" s="1" t="s">
        <v>242</v>
      </c>
      <c r="F63" s="1" t="s">
        <v>243</v>
      </c>
      <c r="G63" s="1" t="s">
        <v>29</v>
      </c>
      <c r="H63" s="1" t="s">
        <v>22</v>
      </c>
      <c r="J6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3" t="s">
        <v>53</v>
      </c>
      <c r="L6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3">
        <v>1443.19</v>
      </c>
      <c r="N63">
        <v>2557.1999999999998</v>
      </c>
      <c r="O63">
        <v>56.436336618176142</v>
      </c>
      <c r="P63">
        <v>10</v>
      </c>
      <c r="Q63">
        <v>72.2</v>
      </c>
      <c r="R63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72.2</v>
      </c>
      <c r="S63">
        <v>37.520000000000003</v>
      </c>
      <c r="T63" s="1" t="s">
        <v>186</v>
      </c>
      <c r="U63" t="str">
        <f>IF(Tableau2[Note_tot]="NA","NA",IF(Tableau2[Note_tot]&lt;=$Z$2,"faible",IF(AND(Tableau2[Note_tot]&gt;$Z$2,Tableau2[Note_tot]&lt;=$Z$3),"moyen",IF(Tableau2[Note_tot]&gt;$Z$3,"fort","NA"))))</f>
        <v>fort</v>
      </c>
      <c r="V63">
        <v>0</v>
      </c>
      <c r="W6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3">
        <v>8</v>
      </c>
      <c r="Y63">
        <v>2.5</v>
      </c>
    </row>
    <row r="64" spans="1:25" x14ac:dyDescent="0.3">
      <c r="A64" s="1" t="s">
        <v>219</v>
      </c>
      <c r="B64" s="1" t="s">
        <v>244</v>
      </c>
      <c r="C64">
        <v>3371</v>
      </c>
      <c r="D64">
        <v>3371</v>
      </c>
      <c r="E64" s="1" t="s">
        <v>245</v>
      </c>
      <c r="F64" s="1" t="s">
        <v>246</v>
      </c>
      <c r="G64" s="1" t="s">
        <v>29</v>
      </c>
      <c r="H64" s="1" t="s">
        <v>123</v>
      </c>
      <c r="J6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4" t="s">
        <v>101</v>
      </c>
      <c r="L6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4">
        <v>329.03</v>
      </c>
      <c r="N64">
        <v>1168.76</v>
      </c>
      <c r="O64">
        <v>28.152058592012047</v>
      </c>
      <c r="P64">
        <v>10</v>
      </c>
      <c r="Q64">
        <v>83.3</v>
      </c>
      <c r="R64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83.3</v>
      </c>
      <c r="S64">
        <v>52.16</v>
      </c>
      <c r="T64" s="1" t="s">
        <v>186</v>
      </c>
      <c r="U64" t="str">
        <f>IF(Tableau2[Note_tot]="NA","NA",IF(Tableau2[Note_tot]&lt;=$Z$2,"faible",IF(AND(Tableau2[Note_tot]&gt;$Z$2,Tableau2[Note_tot]&lt;=$Z$3),"moyen",IF(Tableau2[Note_tot]&gt;$Z$3,"fort","NA"))))</f>
        <v>fort</v>
      </c>
      <c r="V64">
        <v>0</v>
      </c>
      <c r="W6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4">
        <v>7</v>
      </c>
      <c r="Y64">
        <v>2.7142857142857144</v>
      </c>
    </row>
    <row r="65" spans="1:25" x14ac:dyDescent="0.3">
      <c r="A65" s="1" t="s">
        <v>219</v>
      </c>
      <c r="B65" s="1" t="s">
        <v>120</v>
      </c>
      <c r="C65">
        <v>3283</v>
      </c>
      <c r="D65">
        <v>530157</v>
      </c>
      <c r="E65" s="1" t="s">
        <v>121</v>
      </c>
      <c r="F65" s="1" t="s">
        <v>122</v>
      </c>
      <c r="G65" s="1" t="s">
        <v>21</v>
      </c>
      <c r="H65" s="1" t="s">
        <v>31</v>
      </c>
      <c r="J6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5" t="s">
        <v>82</v>
      </c>
      <c r="L6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5">
        <v>896.61</v>
      </c>
      <c r="N65">
        <v>5393.15</v>
      </c>
      <c r="O65">
        <v>16.624977981328168</v>
      </c>
      <c r="P65">
        <v>10</v>
      </c>
      <c r="Q65">
        <v>66.7</v>
      </c>
      <c r="R65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66.7</v>
      </c>
      <c r="S65">
        <v>39.69</v>
      </c>
      <c r="T65" s="1" t="s">
        <v>186</v>
      </c>
      <c r="U65" t="str">
        <f>IF(Tableau2[Note_tot]="NA","NA",IF(Tableau2[Note_tot]&lt;=$Z$2,"faible",IF(AND(Tableau2[Note_tot]&gt;$Z$2,Tableau2[Note_tot]&lt;=$Z$3),"moyen",IF(Tableau2[Note_tot]&gt;$Z$3,"fort","NA"))))</f>
        <v>fort</v>
      </c>
      <c r="V65">
        <v>0</v>
      </c>
      <c r="W6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5">
        <v>11</v>
      </c>
      <c r="Y65">
        <v>1.1818181818181821</v>
      </c>
    </row>
    <row r="66" spans="1:25" x14ac:dyDescent="0.3">
      <c r="A66" s="1" t="s">
        <v>219</v>
      </c>
      <c r="B66" s="1" t="s">
        <v>280</v>
      </c>
      <c r="C66">
        <v>2660</v>
      </c>
      <c r="D66">
        <v>2660</v>
      </c>
      <c r="E66" s="1" t="s">
        <v>281</v>
      </c>
      <c r="F66" s="1" t="s">
        <v>282</v>
      </c>
      <c r="G66" s="1" t="s">
        <v>29</v>
      </c>
      <c r="H66" s="1" t="s">
        <v>22</v>
      </c>
      <c r="J6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6" t="s">
        <v>53</v>
      </c>
      <c r="L6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6">
        <v>1545.39</v>
      </c>
      <c r="N66">
        <v>2589.9000000000005</v>
      </c>
      <c r="O66">
        <v>59.669871423607077</v>
      </c>
      <c r="P66">
        <v>10</v>
      </c>
      <c r="Q66">
        <v>72.2</v>
      </c>
      <c r="R66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72.2</v>
      </c>
      <c r="S66">
        <v>32.93</v>
      </c>
      <c r="T66" s="1" t="s">
        <v>186</v>
      </c>
      <c r="U66" t="str">
        <f>IF(Tableau2[Note_tot]="NA","NA",IF(Tableau2[Note_tot]&lt;=$Z$2,"faible",IF(AND(Tableau2[Note_tot]&gt;$Z$2,Tableau2[Note_tot]&lt;=$Z$3),"moyen",IF(Tableau2[Note_tot]&gt;$Z$3,"fort","NA"))))</f>
        <v>fort</v>
      </c>
      <c r="V66">
        <v>0</v>
      </c>
      <c r="W6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6">
        <v>10</v>
      </c>
      <c r="Y66">
        <v>1.3</v>
      </c>
    </row>
    <row r="67" spans="1:25" x14ac:dyDescent="0.3">
      <c r="A67" s="1" t="s">
        <v>219</v>
      </c>
      <c r="B67" s="1" t="s">
        <v>108</v>
      </c>
      <c r="C67">
        <v>974</v>
      </c>
      <c r="D67">
        <v>974</v>
      </c>
      <c r="E67" s="1" t="s">
        <v>109</v>
      </c>
      <c r="F67" s="1" t="s">
        <v>110</v>
      </c>
      <c r="G67" s="1" t="s">
        <v>21</v>
      </c>
      <c r="H67" s="1" t="s">
        <v>30</v>
      </c>
      <c r="J6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7" t="s">
        <v>53</v>
      </c>
      <c r="L6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7">
        <v>852.02</v>
      </c>
      <c r="N67">
        <v>3573.0799999999995</v>
      </c>
      <c r="O67">
        <v>23.845533825159247</v>
      </c>
      <c r="P67">
        <v>10</v>
      </c>
      <c r="Q67">
        <v>50</v>
      </c>
      <c r="R67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Row],[Note_tot_sans_LR_region]],"NA"))))))))))))))))))))))))))))))))))))))))))))))))</f>
        <v>50</v>
      </c>
      <c r="S67">
        <v>38.64</v>
      </c>
      <c r="T67" s="1" t="s">
        <v>186</v>
      </c>
      <c r="U67" t="str">
        <f>IF(Tableau2[Note_tot]="NA","NA",IF(Tableau2[Note_tot]&lt;=$Z$2,"faible",IF(AND(Tableau2[Note_tot]&gt;$Z$2,Tableau2[Note_tot]&lt;=$Z$3),"moyen",IF(Tableau2[Note_tot]&gt;$Z$3,"fort","NA"))))</f>
        <v>fort</v>
      </c>
      <c r="V67">
        <v>0</v>
      </c>
      <c r="W6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7">
        <v>3</v>
      </c>
      <c r="Y67">
        <v>1.3333333333333333</v>
      </c>
    </row>
    <row r="68" spans="1:25" x14ac:dyDescent="0.3">
      <c r="A68" s="1" t="s">
        <v>219</v>
      </c>
      <c r="B68" s="1" t="s">
        <v>235</v>
      </c>
      <c r="C68">
        <v>3493</v>
      </c>
      <c r="D68">
        <v>3493</v>
      </c>
      <c r="E68" s="1" t="s">
        <v>236</v>
      </c>
      <c r="F68" s="1" t="s">
        <v>237</v>
      </c>
      <c r="G68" s="1" t="s">
        <v>29</v>
      </c>
      <c r="H68" s="1" t="s">
        <v>30</v>
      </c>
      <c r="J6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8" t="s">
        <v>53</v>
      </c>
      <c r="L6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8" t="s">
        <v>24</v>
      </c>
      <c r="N68">
        <v>1773.44</v>
      </c>
      <c r="O68" t="s">
        <v>25</v>
      </c>
      <c r="P68" t="s">
        <v>25</v>
      </c>
      <c r="Q68">
        <v>22.2</v>
      </c>
      <c r="R68" s="1">
        <f>IF(Tableau2[[#This Row],[Note_LR_tendance]]="NA",Tableau2[[#This Row],[Note_tot_sans_LR_region]],Tableau2[[#This Row],[Note_LR_tendance]])</f>
        <v>22.2</v>
      </c>
      <c r="S68" t="s">
        <v>25</v>
      </c>
      <c r="T68" s="1" t="s">
        <v>188</v>
      </c>
      <c r="U68" t="str">
        <f>IF(Tableau2[Note_tot]="NA","NA",IF(Tableau2[Note_tot]&lt;=$Z$2,"faible",IF(AND(Tableau2[Note_tot]&gt;$Z$2,Tableau2[Note_tot]&lt;=$Z$3),"moyen",IF(Tableau2[Note_tot]&gt;$Z$3,"fort","NA"))))</f>
        <v>faible</v>
      </c>
      <c r="V68">
        <v>2</v>
      </c>
      <c r="W6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8" t="s">
        <v>25</v>
      </c>
      <c r="Y68" t="s">
        <v>25</v>
      </c>
    </row>
    <row r="69" spans="1:25" x14ac:dyDescent="0.3">
      <c r="A69" s="1" t="s">
        <v>219</v>
      </c>
      <c r="B69" s="1" t="s">
        <v>114</v>
      </c>
      <c r="C69">
        <v>2938</v>
      </c>
      <c r="D69">
        <v>2938</v>
      </c>
      <c r="E69" s="1" t="s">
        <v>115</v>
      </c>
      <c r="F69" s="1" t="s">
        <v>116</v>
      </c>
      <c r="G69" s="1" t="s">
        <v>29</v>
      </c>
      <c r="H69" s="1" t="s">
        <v>30</v>
      </c>
      <c r="J6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9" t="s">
        <v>53</v>
      </c>
      <c r="L6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9" t="s">
        <v>24</v>
      </c>
      <c r="N69">
        <v>4088</v>
      </c>
      <c r="O69" t="s">
        <v>25</v>
      </c>
      <c r="P69" t="s">
        <v>25</v>
      </c>
      <c r="Q69">
        <v>22.2</v>
      </c>
      <c r="R69" s="1">
        <f>IF(Tableau2[[#This Row],[Note_LR_tendance]]="NA",Tableau2[[#This Row],[Note_tot_sans_LR_region]],Tableau2[[#This Row],[Note_LR_tendance]])</f>
        <v>22.2</v>
      </c>
      <c r="S69" t="s">
        <v>25</v>
      </c>
      <c r="T69" s="1" t="s">
        <v>188</v>
      </c>
      <c r="U69" t="str">
        <f>IF(Tableau2[Note_tot]="NA","NA",IF(Tableau2[Note_tot]&lt;=$Z$2,"faible",IF(AND(Tableau2[Note_tot]&gt;$Z$2,Tableau2[Note_tot]&lt;=$Z$3),"moyen",IF(Tableau2[Note_tot]&gt;$Z$3,"fort","NA"))))</f>
        <v>faible</v>
      </c>
      <c r="V69">
        <v>2</v>
      </c>
      <c r="W6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9">
        <v>8</v>
      </c>
      <c r="Y69">
        <v>3</v>
      </c>
    </row>
    <row r="70" spans="1:25" x14ac:dyDescent="0.3">
      <c r="A70" s="1" t="s">
        <v>219</v>
      </c>
      <c r="B70" s="1" t="s">
        <v>213</v>
      </c>
      <c r="C70">
        <v>3297</v>
      </c>
      <c r="D70">
        <v>3297</v>
      </c>
      <c r="E70" s="1" t="s">
        <v>214</v>
      </c>
      <c r="F70" s="1" t="s">
        <v>215</v>
      </c>
      <c r="G70" s="1" t="s">
        <v>21</v>
      </c>
      <c r="H70" s="1" t="s">
        <v>30</v>
      </c>
      <c r="J7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0" t="s">
        <v>53</v>
      </c>
      <c r="L7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0" t="s">
        <v>24</v>
      </c>
      <c r="N70" t="s">
        <v>25</v>
      </c>
      <c r="O70" t="s">
        <v>25</v>
      </c>
      <c r="P70" t="s">
        <v>25</v>
      </c>
      <c r="Q70">
        <v>22.2</v>
      </c>
      <c r="R70" s="1">
        <f>IF(Tableau2[[#This Row],[Note_LR_tendance]]="NA",Tableau2[[#This Row],[Note_tot_sans_LR_region]],Tableau2[[#This Row],[Note_LR_tendance]])</f>
        <v>22.2</v>
      </c>
      <c r="S70" t="s">
        <v>25</v>
      </c>
      <c r="T70" s="1" t="s">
        <v>188</v>
      </c>
      <c r="U70" t="str">
        <f>IF(Tableau2[Note_tot]="NA","NA",IF(Tableau2[Note_tot]&lt;=$Z$2,"faible",IF(AND(Tableau2[Note_tot]&gt;$Z$2,Tableau2[Note_tot]&lt;=$Z$3),"moyen",IF(Tableau2[Note_tot]&gt;$Z$3,"fort","NA"))))</f>
        <v>faible</v>
      </c>
      <c r="V70">
        <v>4</v>
      </c>
      <c r="W7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4</v>
      </c>
      <c r="X70" t="s">
        <v>25</v>
      </c>
      <c r="Y70" t="s">
        <v>25</v>
      </c>
    </row>
    <row r="71" spans="1:25" x14ac:dyDescent="0.3">
      <c r="A71" s="1" t="s">
        <v>219</v>
      </c>
      <c r="B71" s="1" t="s">
        <v>18</v>
      </c>
      <c r="C71">
        <v>2576</v>
      </c>
      <c r="D71">
        <v>2576</v>
      </c>
      <c r="E71" s="1" t="s">
        <v>19</v>
      </c>
      <c r="F71" s="1" t="s">
        <v>20</v>
      </c>
      <c r="G71" s="1" t="s">
        <v>21</v>
      </c>
      <c r="H71" s="1" t="s">
        <v>22</v>
      </c>
      <c r="J7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1" t="s">
        <v>53</v>
      </c>
      <c r="L7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1" t="s">
        <v>24</v>
      </c>
      <c r="N71" t="s">
        <v>25</v>
      </c>
      <c r="O71" t="s">
        <v>25</v>
      </c>
      <c r="P71" t="s">
        <v>25</v>
      </c>
      <c r="Q71">
        <v>44.4</v>
      </c>
      <c r="R71" s="1">
        <f>IF(Tableau2[[#This Row],[Note_LR_tendance]]="NA",Tableau2[[#This Row],[Note_tot_sans_LR_region]],Tableau2[[#This Row],[Note_LR_tendance]])</f>
        <v>44.4</v>
      </c>
      <c r="S71" t="s">
        <v>25</v>
      </c>
      <c r="T71" s="1" t="s">
        <v>187</v>
      </c>
      <c r="U71" t="str">
        <f>IF(Tableau2[Note_tot]="NA","NA",IF(Tableau2[Note_tot]&lt;=$Z$2,"faible",IF(AND(Tableau2[Note_tot]&gt;$Z$2,Tableau2[Note_tot]&lt;=$Z$3),"moyen",IF(Tableau2[Note_tot]&gt;$Z$3,"fort","NA"))))</f>
        <v>moyen</v>
      </c>
      <c r="V71">
        <v>4</v>
      </c>
      <c r="W7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4</v>
      </c>
      <c r="X71">
        <v>6</v>
      </c>
      <c r="Y71">
        <v>1.8333333333333337</v>
      </c>
    </row>
    <row r="72" spans="1:25" x14ac:dyDescent="0.3">
      <c r="A72" s="1" t="s">
        <v>219</v>
      </c>
      <c r="B72" s="1" t="s">
        <v>204</v>
      </c>
      <c r="C72">
        <v>3350</v>
      </c>
      <c r="D72">
        <v>3352</v>
      </c>
      <c r="E72" s="1" t="s">
        <v>205</v>
      </c>
      <c r="F72" s="1" t="s">
        <v>206</v>
      </c>
      <c r="G72" s="1" t="s">
        <v>29</v>
      </c>
      <c r="H72" s="1" t="s">
        <v>30</v>
      </c>
      <c r="J7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2" t="s">
        <v>53</v>
      </c>
      <c r="L7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2" t="s">
        <v>24</v>
      </c>
      <c r="N72">
        <v>1666.66</v>
      </c>
      <c r="O72" t="s">
        <v>25</v>
      </c>
      <c r="P72" t="s">
        <v>25</v>
      </c>
      <c r="Q72">
        <v>22.2</v>
      </c>
      <c r="R72" s="1">
        <f>IF(Tableau2[[#This Row],[Note_LR_tendance]]="NA",Tableau2[[#This Row],[Note_tot_sans_LR_region]],Tableau2[[#This Row],[Note_LR_tendance]])</f>
        <v>22.2</v>
      </c>
      <c r="S72" t="s">
        <v>25</v>
      </c>
      <c r="T72" s="1" t="s">
        <v>188</v>
      </c>
      <c r="U72" t="str">
        <f>IF(Tableau2[Note_tot]="NA","NA",IF(Tableau2[Note_tot]&lt;=$Z$2,"faible",IF(AND(Tableau2[Note_tot]&gt;$Z$2,Tableau2[Note_tot]&lt;=$Z$3),"moyen",IF(Tableau2[Note_tot]&gt;$Z$3,"fort","NA"))))</f>
        <v>faible</v>
      </c>
      <c r="V72">
        <v>2</v>
      </c>
      <c r="W7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2">
        <v>6</v>
      </c>
      <c r="Y72">
        <v>1.83</v>
      </c>
    </row>
    <row r="73" spans="1:25" x14ac:dyDescent="0.3">
      <c r="A73" s="1" t="s">
        <v>219</v>
      </c>
      <c r="B73" s="1" t="s">
        <v>207</v>
      </c>
      <c r="C73">
        <v>2767</v>
      </c>
      <c r="D73">
        <v>2767</v>
      </c>
      <c r="E73" s="1" t="s">
        <v>208</v>
      </c>
      <c r="F73" s="1" t="s">
        <v>209</v>
      </c>
      <c r="G73" s="1" t="s">
        <v>21</v>
      </c>
      <c r="H73" s="1" t="s">
        <v>30</v>
      </c>
      <c r="J7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3" t="s">
        <v>53</v>
      </c>
      <c r="L7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3" t="s">
        <v>24</v>
      </c>
      <c r="N73">
        <v>6664.66</v>
      </c>
      <c r="O73" t="s">
        <v>25</v>
      </c>
      <c r="P73" t="s">
        <v>25</v>
      </c>
      <c r="Q73">
        <v>22.2</v>
      </c>
      <c r="R73" s="1">
        <f>IF(Tableau2[[#This Row],[Note_LR_tendance]]="NA",Tableau2[[#This Row],[Note_tot_sans_LR_region]],Tableau2[[#This Row],[Note_LR_tendance]])</f>
        <v>22.2</v>
      </c>
      <c r="S73" t="s">
        <v>25</v>
      </c>
      <c r="T73" s="1" t="s">
        <v>188</v>
      </c>
      <c r="U73" t="str">
        <f>IF(Tableau2[Note_tot]="NA","NA",IF(Tableau2[Note_tot]&lt;=$Z$2,"faible",IF(AND(Tableau2[Note_tot]&gt;$Z$2,Tableau2[Note_tot]&lt;=$Z$3),"moyen",IF(Tableau2[Note_tot]&gt;$Z$3,"fort","NA"))))</f>
        <v>faible</v>
      </c>
      <c r="V73">
        <v>2</v>
      </c>
      <c r="W7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3">
        <v>1</v>
      </c>
      <c r="Y73">
        <v>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164</v>
      </c>
      <c r="B1" s="15" t="s">
        <v>165</v>
      </c>
    </row>
    <row r="2" spans="1:2" x14ac:dyDescent="0.3">
      <c r="A2" s="3" t="s">
        <v>0</v>
      </c>
      <c r="B2" s="16" t="s">
        <v>166</v>
      </c>
    </row>
    <row r="3" spans="1:2" x14ac:dyDescent="0.3">
      <c r="A3" s="3" t="s">
        <v>1</v>
      </c>
      <c r="B3" s="16" t="s">
        <v>167</v>
      </c>
    </row>
    <row r="4" spans="1:2" x14ac:dyDescent="0.3">
      <c r="A4" s="3" t="s">
        <v>2</v>
      </c>
      <c r="B4" s="16" t="s">
        <v>168</v>
      </c>
    </row>
    <row r="5" spans="1:2" x14ac:dyDescent="0.3">
      <c r="A5" s="3" t="s">
        <v>3</v>
      </c>
      <c r="B5" s="16" t="s">
        <v>169</v>
      </c>
    </row>
    <row r="6" spans="1:2" x14ac:dyDescent="0.3">
      <c r="A6" s="3" t="s">
        <v>4</v>
      </c>
      <c r="B6" s="16" t="s">
        <v>170</v>
      </c>
    </row>
    <row r="7" spans="1:2" x14ac:dyDescent="0.3">
      <c r="A7" s="3" t="s">
        <v>5</v>
      </c>
      <c r="B7" s="16" t="s">
        <v>171</v>
      </c>
    </row>
    <row r="8" spans="1:2" x14ac:dyDescent="0.3">
      <c r="A8" s="3" t="s">
        <v>6</v>
      </c>
      <c r="B8" s="16" t="s">
        <v>172</v>
      </c>
    </row>
    <row r="9" spans="1:2" ht="41.4" x14ac:dyDescent="0.3">
      <c r="A9" s="3" t="s">
        <v>7</v>
      </c>
      <c r="B9" s="16" t="s">
        <v>193</v>
      </c>
    </row>
    <row r="10" spans="1:2" ht="41.4" x14ac:dyDescent="0.3">
      <c r="A10" s="3" t="s">
        <v>182</v>
      </c>
      <c r="B10" s="16" t="s">
        <v>194</v>
      </c>
    </row>
    <row r="11" spans="1:2" ht="27.6" x14ac:dyDescent="0.3">
      <c r="A11" s="3" t="s">
        <v>183</v>
      </c>
      <c r="B11" s="17" t="s">
        <v>184</v>
      </c>
    </row>
    <row r="12" spans="1:2" ht="69" x14ac:dyDescent="0.3">
      <c r="A12" s="3" t="s">
        <v>8</v>
      </c>
      <c r="B12" s="16" t="s">
        <v>173</v>
      </c>
    </row>
    <row r="13" spans="1:2" x14ac:dyDescent="0.3">
      <c r="A13" s="3" t="s">
        <v>9</v>
      </c>
      <c r="B13" s="16" t="s">
        <v>185</v>
      </c>
    </row>
    <row r="14" spans="1:2" s="10" customFormat="1" ht="42.6" x14ac:dyDescent="0.3">
      <c r="A14" s="9" t="s">
        <v>10</v>
      </c>
      <c r="B14" s="18" t="s">
        <v>174</v>
      </c>
    </row>
    <row r="15" spans="1:2" s="10" customFormat="1" ht="42.6" x14ac:dyDescent="0.3">
      <c r="A15" s="9" t="s">
        <v>11</v>
      </c>
      <c r="B15" s="18" t="s">
        <v>175</v>
      </c>
    </row>
    <row r="16" spans="1:2" s="10" customFormat="1" ht="27.6" x14ac:dyDescent="0.3">
      <c r="A16" s="9" t="s">
        <v>12</v>
      </c>
      <c r="B16" s="18" t="s">
        <v>176</v>
      </c>
    </row>
    <row r="17" spans="1:2" ht="41.4" x14ac:dyDescent="0.3">
      <c r="A17" s="3" t="s">
        <v>13</v>
      </c>
      <c r="B17" s="16" t="s">
        <v>177</v>
      </c>
    </row>
    <row r="18" spans="1:2" ht="27.6" x14ac:dyDescent="0.3">
      <c r="A18" s="3" t="s">
        <v>198</v>
      </c>
      <c r="B18" s="16" t="s">
        <v>203</v>
      </c>
    </row>
    <row r="19" spans="1:2" ht="55.2" x14ac:dyDescent="0.3">
      <c r="A19" s="3" t="s">
        <v>178</v>
      </c>
      <c r="B19" s="16" t="s">
        <v>200</v>
      </c>
    </row>
    <row r="20" spans="1:2" s="10" customFormat="1" x14ac:dyDescent="0.3">
      <c r="A20" s="9" t="s">
        <v>15</v>
      </c>
      <c r="B20" s="18" t="s">
        <v>179</v>
      </c>
    </row>
    <row r="21" spans="1:2" ht="70.8" x14ac:dyDescent="0.3">
      <c r="A21" s="4" t="s">
        <v>191</v>
      </c>
      <c r="B21" s="19" t="s">
        <v>201</v>
      </c>
    </row>
    <row r="22" spans="1:2" ht="41.4" x14ac:dyDescent="0.3">
      <c r="A22" s="4" t="s">
        <v>189</v>
      </c>
      <c r="B22" s="19" t="s">
        <v>202</v>
      </c>
    </row>
    <row r="23" spans="1:2" ht="41.4" x14ac:dyDescent="0.3">
      <c r="A23" s="4" t="s">
        <v>192</v>
      </c>
      <c r="B23" s="20" t="s">
        <v>195</v>
      </c>
    </row>
    <row r="24" spans="1:2" ht="41.4" x14ac:dyDescent="0.3">
      <c r="A24" s="4" t="s">
        <v>190</v>
      </c>
      <c r="B24" s="20" t="s">
        <v>196</v>
      </c>
    </row>
    <row r="25" spans="1:2" s="10" customFormat="1" ht="27.6" x14ac:dyDescent="0.3">
      <c r="A25" s="11" t="s">
        <v>16</v>
      </c>
      <c r="B25" s="21" t="s">
        <v>180</v>
      </c>
    </row>
    <row r="26" spans="1:2" s="10" customFormat="1" ht="57.6" x14ac:dyDescent="0.3">
      <c r="A26" s="12" t="s">
        <v>17</v>
      </c>
      <c r="B26" s="22" t="s">
        <v>181</v>
      </c>
    </row>
    <row r="27" spans="1:2" s="10" customFormat="1" ht="27.6" x14ac:dyDescent="0.3">
      <c r="A27" s="14" t="s">
        <v>163</v>
      </c>
      <c r="B27" s="21" t="s">
        <v>197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2021-02-18T14:25:11Z</dcterms:modified>
</cp:coreProperties>
</file>