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FB692155-7F09-489D-B6E0-9AB592AD0187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1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" l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W83" i="1" l="1"/>
  <c r="W68" i="1"/>
  <c r="W89" i="1"/>
  <c r="W48" i="1"/>
  <c r="W76" i="1"/>
  <c r="W25" i="1"/>
  <c r="W30" i="1"/>
  <c r="W6" i="1"/>
  <c r="W55" i="1"/>
  <c r="W5" i="1"/>
  <c r="W80" i="1"/>
  <c r="W44" i="1"/>
  <c r="W37" i="1"/>
  <c r="W38" i="1"/>
  <c r="W27" i="1"/>
  <c r="W60" i="1"/>
  <c r="W63" i="1"/>
  <c r="W72" i="1"/>
  <c r="W13" i="1"/>
  <c r="W84" i="1"/>
  <c r="W35" i="1"/>
  <c r="W28" i="1"/>
  <c r="W14" i="1"/>
  <c r="W81" i="1"/>
  <c r="W39" i="1"/>
  <c r="W45" i="1"/>
  <c r="W31" i="1"/>
  <c r="W19" i="1"/>
  <c r="W82" i="1"/>
  <c r="W36" i="1"/>
  <c r="W15" i="1"/>
  <c r="W47" i="1"/>
  <c r="W49" i="1"/>
  <c r="W18" i="1"/>
  <c r="W32" i="1"/>
  <c r="W70" i="1"/>
  <c r="W11" i="1"/>
  <c r="W71" i="1"/>
  <c r="W7" i="1"/>
  <c r="W8" i="1"/>
  <c r="W40" i="1"/>
  <c r="W41" i="1"/>
  <c r="W79" i="1"/>
  <c r="W42" i="1"/>
  <c r="W9" i="1"/>
  <c r="W74" i="1"/>
  <c r="W23" i="1"/>
  <c r="W77" i="1"/>
  <c r="W90" i="1"/>
  <c r="W16" i="1"/>
  <c r="W88" i="1"/>
  <c r="W65" i="1"/>
  <c r="W12" i="1"/>
  <c r="W75" i="1"/>
  <c r="W85" i="1"/>
  <c r="W66" i="1"/>
  <c r="W33" i="1"/>
  <c r="W29" i="1"/>
  <c r="W59" i="1"/>
  <c r="W2" i="1"/>
  <c r="W86" i="1"/>
  <c r="W24" i="1"/>
  <c r="W78" i="1"/>
  <c r="W50" i="1"/>
  <c r="W87" i="1"/>
  <c r="W34" i="1"/>
  <c r="W61" i="1"/>
  <c r="W62" i="1"/>
  <c r="W58" i="1"/>
  <c r="W21" i="1"/>
  <c r="W51" i="1"/>
  <c r="W56" i="1"/>
  <c r="W91" i="1"/>
  <c r="W53" i="1"/>
  <c r="W22" i="1"/>
  <c r="W17" i="1"/>
  <c r="W43" i="1"/>
  <c r="W26" i="1"/>
  <c r="W69" i="1"/>
  <c r="W52" i="1"/>
  <c r="W64" i="1"/>
  <c r="W67" i="1"/>
  <c r="W10" i="1"/>
  <c r="W57" i="1"/>
  <c r="W4" i="1"/>
  <c r="W54" i="1"/>
  <c r="W20" i="1"/>
  <c r="W46" i="1"/>
  <c r="W3" i="1"/>
  <c r="W73" i="1"/>
  <c r="L83" i="1" l="1"/>
  <c r="R83" i="1" s="1"/>
  <c r="L68" i="1"/>
  <c r="R68" i="1" s="1"/>
  <c r="L89" i="1"/>
  <c r="R89" i="1" s="1"/>
  <c r="L48" i="1"/>
  <c r="R48" i="1" s="1"/>
  <c r="L76" i="1"/>
  <c r="R76" i="1" s="1"/>
  <c r="L25" i="1"/>
  <c r="R25" i="1" s="1"/>
  <c r="L30" i="1"/>
  <c r="R30" i="1" s="1"/>
  <c r="L6" i="1"/>
  <c r="R6" i="1" s="1"/>
  <c r="L55" i="1"/>
  <c r="R55" i="1" s="1"/>
  <c r="L5" i="1"/>
  <c r="R5" i="1" s="1"/>
  <c r="L80" i="1"/>
  <c r="R80" i="1" s="1"/>
  <c r="L44" i="1"/>
  <c r="R44" i="1" s="1"/>
  <c r="L37" i="1"/>
  <c r="R37" i="1" s="1"/>
  <c r="L38" i="1"/>
  <c r="R38" i="1" s="1"/>
  <c r="L27" i="1"/>
  <c r="R27" i="1" s="1"/>
  <c r="L60" i="1"/>
  <c r="R60" i="1" s="1"/>
  <c r="L63" i="1"/>
  <c r="R63" i="1" s="1"/>
  <c r="L72" i="1"/>
  <c r="R72" i="1" s="1"/>
  <c r="L13" i="1"/>
  <c r="R13" i="1" s="1"/>
  <c r="L84" i="1"/>
  <c r="R84" i="1" s="1"/>
  <c r="L35" i="1"/>
  <c r="R35" i="1" s="1"/>
  <c r="L28" i="1"/>
  <c r="R28" i="1" s="1"/>
  <c r="L14" i="1"/>
  <c r="R14" i="1" s="1"/>
  <c r="L81" i="1"/>
  <c r="R81" i="1" s="1"/>
  <c r="L39" i="1"/>
  <c r="R39" i="1" s="1"/>
  <c r="L45" i="1"/>
  <c r="R45" i="1" s="1"/>
  <c r="L31" i="1"/>
  <c r="R31" i="1" s="1"/>
  <c r="L19" i="1"/>
  <c r="R19" i="1" s="1"/>
  <c r="L82" i="1"/>
  <c r="R82" i="1" s="1"/>
  <c r="L36" i="1"/>
  <c r="R36" i="1" s="1"/>
  <c r="L15" i="1"/>
  <c r="R15" i="1" s="1"/>
  <c r="L47" i="1"/>
  <c r="R47" i="1" s="1"/>
  <c r="L49" i="1"/>
  <c r="R49" i="1" s="1"/>
  <c r="L18" i="1"/>
  <c r="R18" i="1" s="1"/>
  <c r="L32" i="1"/>
  <c r="R32" i="1" s="1"/>
  <c r="L70" i="1"/>
  <c r="R70" i="1" s="1"/>
  <c r="L11" i="1"/>
  <c r="R11" i="1" s="1"/>
  <c r="L71" i="1"/>
  <c r="R71" i="1" s="1"/>
  <c r="L7" i="1"/>
  <c r="R7" i="1" s="1"/>
  <c r="L8" i="1"/>
  <c r="R8" i="1" s="1"/>
  <c r="L40" i="1"/>
  <c r="R40" i="1" s="1"/>
  <c r="L41" i="1"/>
  <c r="R41" i="1" s="1"/>
  <c r="L79" i="1"/>
  <c r="R79" i="1" s="1"/>
  <c r="L42" i="1"/>
  <c r="R42" i="1" s="1"/>
  <c r="L9" i="1"/>
  <c r="R9" i="1" s="1"/>
  <c r="L74" i="1"/>
  <c r="R74" i="1" s="1"/>
  <c r="L23" i="1"/>
  <c r="R23" i="1" s="1"/>
  <c r="L77" i="1"/>
  <c r="R77" i="1" s="1"/>
  <c r="L90" i="1"/>
  <c r="R90" i="1" s="1"/>
  <c r="L16" i="1"/>
  <c r="R16" i="1" s="1"/>
  <c r="L88" i="1"/>
  <c r="R88" i="1" s="1"/>
  <c r="L65" i="1"/>
  <c r="R65" i="1" s="1"/>
  <c r="L12" i="1"/>
  <c r="R12" i="1" s="1"/>
  <c r="L75" i="1"/>
  <c r="R75" i="1" s="1"/>
  <c r="L85" i="1"/>
  <c r="R85" i="1" s="1"/>
  <c r="L66" i="1"/>
  <c r="R66" i="1" s="1"/>
  <c r="L33" i="1"/>
  <c r="R33" i="1" s="1"/>
  <c r="L29" i="1"/>
  <c r="R29" i="1" s="1"/>
  <c r="L59" i="1"/>
  <c r="R59" i="1" s="1"/>
  <c r="L2" i="1"/>
  <c r="R2" i="1" s="1"/>
  <c r="L86" i="1"/>
  <c r="R86" i="1" s="1"/>
  <c r="L24" i="1"/>
  <c r="R24" i="1" s="1"/>
  <c r="L78" i="1"/>
  <c r="R78" i="1" s="1"/>
  <c r="L50" i="1"/>
  <c r="R50" i="1" s="1"/>
  <c r="L87" i="1"/>
  <c r="R87" i="1" s="1"/>
  <c r="L34" i="1"/>
  <c r="R34" i="1" s="1"/>
  <c r="L61" i="1"/>
  <c r="R61" i="1" s="1"/>
  <c r="L62" i="1"/>
  <c r="R62" i="1" s="1"/>
  <c r="L58" i="1"/>
  <c r="R58" i="1" s="1"/>
  <c r="L21" i="1"/>
  <c r="R21" i="1" s="1"/>
  <c r="L51" i="1"/>
  <c r="R51" i="1" s="1"/>
  <c r="L56" i="1"/>
  <c r="R56" i="1" s="1"/>
  <c r="L91" i="1"/>
  <c r="R91" i="1" s="1"/>
  <c r="L53" i="1"/>
  <c r="R53" i="1" s="1"/>
  <c r="L22" i="1"/>
  <c r="R22" i="1" s="1"/>
  <c r="L17" i="1"/>
  <c r="R17" i="1" s="1"/>
  <c r="L43" i="1"/>
  <c r="R43" i="1" s="1"/>
  <c r="L26" i="1"/>
  <c r="R26" i="1" s="1"/>
  <c r="L69" i="1"/>
  <c r="R69" i="1" s="1"/>
  <c r="L52" i="1"/>
  <c r="R52" i="1" s="1"/>
  <c r="L64" i="1"/>
  <c r="R64" i="1" s="1"/>
  <c r="L67" i="1"/>
  <c r="R67" i="1" s="1"/>
  <c r="L10" i="1"/>
  <c r="R10" i="1" s="1"/>
  <c r="L57" i="1"/>
  <c r="R57" i="1" s="1"/>
  <c r="L4" i="1"/>
  <c r="R4" i="1" s="1"/>
  <c r="L54" i="1"/>
  <c r="R54" i="1" s="1"/>
  <c r="L20" i="1"/>
  <c r="R20" i="1" s="1"/>
  <c r="L46" i="1"/>
  <c r="R46" i="1" s="1"/>
  <c r="L3" i="1"/>
  <c r="R3" i="1" s="1"/>
  <c r="L73" i="1"/>
  <c r="R73" i="1" s="1"/>
  <c r="Z2" i="1" l="1"/>
  <c r="Z4" i="1"/>
  <c r="Z3" i="1"/>
</calcChain>
</file>

<file path=xl/sharedStrings.xml><?xml version="1.0" encoding="utf-8"?>
<sst xmlns="http://schemas.openxmlformats.org/spreadsheetml/2006/main" count="802" uniqueCount="343">
  <si>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</si>
  <si>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</si>
  <si>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</si>
  <si>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</si>
  <si>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</si>
  <si>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</si>
  <si>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</si>
  <si>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</si>
  <si>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</si>
  <si>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</si>
  <si>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</si>
  <si>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</si>
  <si>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</si>
  <si>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</si>
  <si>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</si>
  <si>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</si>
  <si>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</si>
  <si>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</si>
  <si>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Auvergne-Rhône-Alpes</t>
  </si>
  <si>
    <t>A160</t>
  </si>
  <si>
    <t>Numenius arquata</t>
  </si>
  <si>
    <t>Courlis cendré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</si>
  <si>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</si>
  <si>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</si>
  <si>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</si>
  <si>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</si>
  <si>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</si>
  <si>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</si>
  <si>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</si>
  <si>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</si>
  <si>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</si>
  <si>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</si>
  <si>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A231</t>
  </si>
  <si>
    <t>Coracias garrulus</t>
  </si>
  <si>
    <t>Rollier d'Europe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</si>
  <si>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</si>
  <si>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</si>
  <si>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</si>
  <si>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</si>
  <si>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</si>
  <si>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</si>
  <si>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</si>
  <si>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</si>
  <si>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</si>
  <si>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</si>
  <si>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A051</t>
  </si>
  <si>
    <t>Mareca strepera</t>
  </si>
  <si>
    <t>Canard chipeau</t>
  </si>
  <si>
    <t>A054</t>
  </si>
  <si>
    <t>Anas acuta</t>
  </si>
  <si>
    <t>Canard pilet</t>
  </si>
  <si>
    <t>A082</t>
  </si>
  <si>
    <t>Circus cyaneus</t>
  </si>
  <si>
    <t>Busard Saint-Martin</t>
  </si>
  <si>
    <t>A224</t>
  </si>
  <si>
    <t>Caprimulgus europaeus</t>
  </si>
  <si>
    <t>Engoulevent d'Europe</t>
  </si>
  <si>
    <t>A346</t>
  </si>
  <si>
    <t>Pyrrhocorax pyrrhocorax</t>
  </si>
  <si>
    <t>Crave à bec rouge</t>
  </si>
  <si>
    <t>A391</t>
  </si>
  <si>
    <t>Phalacrocorax carbo sinensis</t>
  </si>
  <si>
    <t>Grand Cormoran (continental)</t>
  </si>
  <si>
    <t>+</t>
  </si>
  <si>
    <t>A084</t>
  </si>
  <si>
    <t>Circus pygargus</t>
  </si>
  <si>
    <t>Busard cendré</t>
  </si>
  <si>
    <t>A119</t>
  </si>
  <si>
    <t>Porzana porzana</t>
  </si>
  <si>
    <t>Marouette ponctuée</t>
  </si>
  <si>
    <t>CR</t>
  </si>
  <si>
    <t>A067</t>
  </si>
  <si>
    <t>Bucephala clangula</t>
  </si>
  <si>
    <t>Garrot à oeil d'or</t>
  </si>
  <si>
    <t>A074</t>
  </si>
  <si>
    <t>Milvus milvus</t>
  </si>
  <si>
    <t>Milan royal</t>
  </si>
  <si>
    <t>A241</t>
  </si>
  <si>
    <t>Picoides tridactylus</t>
  </si>
  <si>
    <t>Pic tridactyle</t>
  </si>
  <si>
    <t>A272</t>
  </si>
  <si>
    <t>Luscinia svecica</t>
  </si>
  <si>
    <t>Gorgebleue à miroir</t>
  </si>
  <si>
    <t>A162</t>
  </si>
  <si>
    <t>Tringa totanus</t>
  </si>
  <si>
    <t>Chevalier gambette</t>
  </si>
  <si>
    <t>A238</t>
  </si>
  <si>
    <t>Dendrocopos medius</t>
  </si>
  <si>
    <t>Pic mar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</si>
  <si>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</si>
  <si>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</si>
  <si>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</si>
  <si>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</si>
  <si>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</si>
  <si>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</si>
  <si>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</si>
  <si>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</si>
  <si>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</si>
  <si>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</si>
  <si>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</si>
  <si>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</si>
  <si>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A056</t>
  </si>
  <si>
    <t>Spatula clypeata</t>
  </si>
  <si>
    <t>Canard souchet</t>
  </si>
  <si>
    <t>A255</t>
  </si>
  <si>
    <t>Anthus campestris</t>
  </si>
  <si>
    <t>Pipit rousseline</t>
  </si>
  <si>
    <t>-</t>
  </si>
  <si>
    <t>A061</t>
  </si>
  <si>
    <t>Aythya fuligula</t>
  </si>
  <si>
    <t>Fuligule morillon</t>
  </si>
  <si>
    <t>A025</t>
  </si>
  <si>
    <t>Bubulcus ibis</t>
  </si>
  <si>
    <t>Héron garde-boeufs</t>
  </si>
  <si>
    <t>A078</t>
  </si>
  <si>
    <t>Gyps fulvus</t>
  </si>
  <si>
    <t>Vautour fauve</t>
  </si>
  <si>
    <t>A005</t>
  </si>
  <si>
    <t>Podiceps cristatus</t>
  </si>
  <si>
    <t>Grèbe huppé</t>
  </si>
  <si>
    <t>A031</t>
  </si>
  <si>
    <t>Ciconia ciconia</t>
  </si>
  <si>
    <t>Cigogne blanche</t>
  </si>
  <si>
    <t>A123</t>
  </si>
  <si>
    <t>Gallinula chloropus</t>
  </si>
  <si>
    <t>Poule d'eau ; Gallinule poule d'eau</t>
  </si>
  <si>
    <t>A034</t>
  </si>
  <si>
    <t>Platalea leucorodia</t>
  </si>
  <si>
    <t>Spatule blanche</t>
  </si>
  <si>
    <t>A094</t>
  </si>
  <si>
    <t>Pandion haliaetus</t>
  </si>
  <si>
    <t>Balbuzard pêcheur</t>
  </si>
  <si>
    <t>A028</t>
  </si>
  <si>
    <t>Ardea cinerea</t>
  </si>
  <si>
    <t>Héron cendré</t>
  </si>
  <si>
    <t>A604</t>
  </si>
  <si>
    <t>Larus michahellis</t>
  </si>
  <si>
    <t>Goéland leucophée</t>
  </si>
  <si>
    <t>F</t>
  </si>
  <si>
    <t>A215</t>
  </si>
  <si>
    <t>Bubo bubo</t>
  </si>
  <si>
    <t>Grand-duc d'Europe</t>
  </si>
  <si>
    <t>A029</t>
  </si>
  <si>
    <t>Ardea purpurea</t>
  </si>
  <si>
    <t>Héron pourpré</t>
  </si>
  <si>
    <t>A124</t>
  </si>
  <si>
    <t>Porphyrio porphyrio</t>
  </si>
  <si>
    <t>Poule sultane, Talève sultane, Porphyrion bleu</t>
  </si>
  <si>
    <t>A021</t>
  </si>
  <si>
    <t>Botaurus stellaris</t>
  </si>
  <si>
    <t>Butor étoilé</t>
  </si>
  <si>
    <t>A236</t>
  </si>
  <si>
    <t>Dryocopus martius</t>
  </si>
  <si>
    <t>Pic noir</t>
  </si>
  <si>
    <t>A008</t>
  </si>
  <si>
    <t>Podiceps nigricollis</t>
  </si>
  <si>
    <t>Grèbe à cou noir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</si>
  <si>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</si>
  <si>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</si>
  <si>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</si>
  <si>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</si>
  <si>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</si>
  <si>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</si>
  <si>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</si>
  <si>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</si>
  <si>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</si>
  <si>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A027</t>
  </si>
  <si>
    <t>Ardea alba</t>
  </si>
  <si>
    <t>Grande Aigrette</t>
  </si>
  <si>
    <t>A179</t>
  </si>
  <si>
    <t>Chroicocephalus ridibundus</t>
  </si>
  <si>
    <t>Mouette rieuse</t>
  </si>
  <si>
    <t>A077</t>
  </si>
  <si>
    <t>Neophron percnopterus</t>
  </si>
  <si>
    <t>Vautour percnoptère</t>
  </si>
  <si>
    <t>EN</t>
  </si>
  <si>
    <t>A182</t>
  </si>
  <si>
    <t>Larus canus</t>
  </si>
  <si>
    <t>Goéland cendré</t>
  </si>
  <si>
    <t>A080</t>
  </si>
  <si>
    <t>Circaetus gallicus</t>
  </si>
  <si>
    <t>Circaète Jean-le-Blanc</t>
  </si>
  <si>
    <t>A073</t>
  </si>
  <si>
    <t>Milvus migrans</t>
  </si>
  <si>
    <t>Milan noir</t>
  </si>
  <si>
    <t>A072</t>
  </si>
  <si>
    <t>Pernis apivorus</t>
  </si>
  <si>
    <t>Bondrée apivore</t>
  </si>
  <si>
    <t>A229</t>
  </si>
  <si>
    <t>Alcedo atthis</t>
  </si>
  <si>
    <t>Martin-pêcheur d'Europe</t>
  </si>
  <si>
    <t>A030</t>
  </si>
  <si>
    <t>Ciconia nigra</t>
  </si>
  <si>
    <t>Cigogne noire</t>
  </si>
  <si>
    <t>A093</t>
  </si>
  <si>
    <t>Aquila fasciata</t>
  </si>
  <si>
    <t>Aigle de Bonelli</t>
  </si>
  <si>
    <t>A243</t>
  </si>
  <si>
    <t>Calandrella brachydactyla</t>
  </si>
  <si>
    <t>Alouette calandrelle</t>
  </si>
  <si>
    <t>A128</t>
  </si>
  <si>
    <t>Tetrax tetrax</t>
  </si>
  <si>
    <t>Outarde canepetière</t>
  </si>
  <si>
    <t>A024</t>
  </si>
  <si>
    <t>Ardeola ralloides</t>
  </si>
  <si>
    <t>Héron crabier, Crabier chevelu</t>
  </si>
  <si>
    <t>A058</t>
  </si>
  <si>
    <t>Netta rufina</t>
  </si>
  <si>
    <t>Nette rousse</t>
  </si>
  <si>
    <t>A246</t>
  </si>
  <si>
    <t>Lullula arborea</t>
  </si>
  <si>
    <t>Alouette lulu</t>
  </si>
  <si>
    <t>A092</t>
  </si>
  <si>
    <t>Hieraaetus pennatus</t>
  </si>
  <si>
    <t>Aigle botté</t>
  </si>
  <si>
    <t>A023</t>
  </si>
  <si>
    <t>Nycticorax nycticorax</t>
  </si>
  <si>
    <t>Héron bihoreau, Bihoreau gris</t>
  </si>
  <si>
    <t>A043</t>
  </si>
  <si>
    <t>Anser anser</t>
  </si>
  <si>
    <t>Oie cendrée</t>
  </si>
  <si>
    <t>A302</t>
  </si>
  <si>
    <t>Sylvia undata</t>
  </si>
  <si>
    <t>Fauvette pitchou</t>
  </si>
  <si>
    <t>A234</t>
  </si>
  <si>
    <t>Picus canus</t>
  </si>
  <si>
    <t>Pic cendré</t>
  </si>
  <si>
    <t>A223</t>
  </si>
  <si>
    <t>Aegolius funereus</t>
  </si>
  <si>
    <t>Nyctale de Tengmalm, Chouette de Tengmalm</t>
  </si>
  <si>
    <t>A155</t>
  </si>
  <si>
    <t>Scolopax rusticola</t>
  </si>
  <si>
    <t>Bécasse des bois</t>
  </si>
  <si>
    <t>A338</t>
  </si>
  <si>
    <t>Lanius collurio</t>
  </si>
  <si>
    <t>Pie-grièche écorcheur</t>
  </si>
  <si>
    <t>A118</t>
  </si>
  <si>
    <t>Rallus aquaticus</t>
  </si>
  <si>
    <t>Râle d'eau</t>
  </si>
  <si>
    <t>A222</t>
  </si>
  <si>
    <t>Asio flammeus</t>
  </si>
  <si>
    <t>Hibou des marais</t>
  </si>
  <si>
    <t>A055</t>
  </si>
  <si>
    <t>Spatula querquedula</t>
  </si>
  <si>
    <t>Sarcelle d'été</t>
  </si>
  <si>
    <t>A052</t>
  </si>
  <si>
    <t>Anas crecca</t>
  </si>
  <si>
    <t>Sarcelle d'hiver</t>
  </si>
  <si>
    <t>A142</t>
  </si>
  <si>
    <t>Vanellus vanellus</t>
  </si>
  <si>
    <t>Vanneau huppé</t>
  </si>
  <si>
    <t>A059</t>
  </si>
  <si>
    <t>Aythya ferina</t>
  </si>
  <si>
    <t>Fuligule milouin</t>
  </si>
  <si>
    <t>A122</t>
  </si>
  <si>
    <t>Crex crex</t>
  </si>
  <si>
    <t>Râle des genêts</t>
  </si>
  <si>
    <t>A217</t>
  </si>
  <si>
    <t>Glaucidium passerinum</t>
  </si>
  <si>
    <t>Chouette chevêchette, Chevêchette d'Europe</t>
  </si>
  <si>
    <t>A070</t>
  </si>
  <si>
    <t>Mergus merganser</t>
  </si>
  <si>
    <t>Harle bièvre</t>
  </si>
  <si>
    <t>A412</t>
  </si>
  <si>
    <t>Alectoris graeca</t>
  </si>
  <si>
    <t>Perdrix bartavelle</t>
  </si>
  <si>
    <t>A022</t>
  </si>
  <si>
    <t>Ixobrychus minutus</t>
  </si>
  <si>
    <t>Butor blongios, Blongios nain</t>
  </si>
  <si>
    <t>A153</t>
  </si>
  <si>
    <t>Gallinago gallinago</t>
  </si>
  <si>
    <t>Bécassine des marais</t>
  </si>
  <si>
    <t>A407</t>
  </si>
  <si>
    <t>Lagopus muta helvetica</t>
  </si>
  <si>
    <t>Lagopède des Pyrénées</t>
  </si>
  <si>
    <t>A409</t>
  </si>
  <si>
    <t>Lyrurus tetrix</t>
  </si>
  <si>
    <t>Tétras lyre</t>
  </si>
  <si>
    <t>A104</t>
  </si>
  <si>
    <t>Bonasa bonasia</t>
  </si>
  <si>
    <t>Gélinotte des bois</t>
  </si>
  <si>
    <t>A168</t>
  </si>
  <si>
    <t>Actitis hypoleucos</t>
  </si>
  <si>
    <t>Chevalier guignette</t>
  </si>
  <si>
    <t>A091</t>
  </si>
  <si>
    <t>Aquila chrysaetos</t>
  </si>
  <si>
    <t>Aigle royal</t>
  </si>
  <si>
    <t>A196</t>
  </si>
  <si>
    <t>Chlidonias hybrida</t>
  </si>
  <si>
    <t>Guifette moustac</t>
  </si>
  <si>
    <t>A379</t>
  </si>
  <si>
    <t>Emberiza hortulana</t>
  </si>
  <si>
    <t>Bruant ortolan</t>
  </si>
  <si>
    <t>A079</t>
  </si>
  <si>
    <t>Aegypius monachus</t>
  </si>
  <si>
    <t>Vautour moine</t>
  </si>
  <si>
    <t>A076</t>
  </si>
  <si>
    <t>Gypaetus barbatus</t>
  </si>
  <si>
    <t>Gypaète barbu</t>
  </si>
  <si>
    <t>A075</t>
  </si>
  <si>
    <t>Haliaeetus albicilla</t>
  </si>
  <si>
    <t>Pygargue à queue blanche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</si>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</sst>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2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977E48-CA22-4A97-A4B5-CCB1A0429D8B}" name="Tableau1" displayName="Tableau1" ref="A1:Y91" totalsRowShown="0" headerRowDxfId="12">
  <autoFilter ref="A1:Y91" xr:uid="{73FFBADB-43B7-464C-952A-4E19DB2F0D83}"/>
  <sortState ref="A2:Y91">
    <sortCondition ref="R1:R91"/>
  </sortState>
  <tableColumns count="25">
    <tableColumn id="1" xr3:uid="{0EE25860-28CE-4333-8C1F-6846980BA7E9}" name="Reg_adm" dataDxfId="11"/>
    <tableColumn id="2" xr3:uid="{B75A0D6B-A40E-4B46-B1B7-F2D0E8151B68}" name="CD_N2000" dataDxfId="10"/>
    <tableColumn id="3" xr3:uid="{BEF6CF2F-910F-418B-B758-5B18E52DB4FD}" name="CD_NOM"/>
    <tableColumn id="4" xr3:uid="{8908964C-7757-4AF3-96C2-8377EDC8E56A}" name="CD_REF"/>
    <tableColumn id="5" xr3:uid="{F63BAEA2-1AE1-416E-B462-0230F11825B9}" name="Nom_valide" dataDxfId="9"/>
    <tableColumn id="6" xr3:uid="{55019352-E5CD-415A-9110-90DFDD0D4904}" name="Nom_vernaculaire" dataDxfId="8"/>
    <tableColumn id="7" xr3:uid="{6687ECD2-D85F-4C4F-A48C-04BDAF28D4AD}" name="Ann1_DO" dataDxfId="7"/>
    <tableColumn id="8" xr3:uid="{E758291A-9091-49EE-9BD2-3B343FFCB73E}" name="LR_France" dataDxfId="6"/>
    <tableColumn id="9" xr3:uid="{3EE41B09-6D44-41BC-96AF-C6B9222B3C14}" name="LR_region" dataDxfId="5"/>
    <tableColumn id="10" xr3:uid="{8594C94C-CACA-49DF-92CB-F6FD75158D70}" name="Note_LR_reg_ponderee" dataDxfId="4">
      <calculatedColumnFormula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calculatedColumnFormula>
    </tableColumn>
    <tableColumn id="24" xr3:uid="{0976381D-E78B-4F78-9AD1-1D6C6129A8CB}" name="Tendance_lt"/>
    <tableColumn id="23" xr3:uid="{5E8B9195-7D7E-449F-9DDB-9D0D3D72CA92}" name="Note_LR_tendance" dataDxfId="3">
      <calculatedColumnFormula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calculatedColumnFormula>
    </tableColumn>
    <tableColumn id="13" xr3:uid="{32E49631-9AEF-4EB1-82E0-9FBB37C11BAB}" name="Surf_reg"/>
    <tableColumn id="14" xr3:uid="{9B0BE821-AA6D-42DA-826B-DFDE761E7C98}" name="Surf_nat"/>
    <tableColumn id="15" xr3:uid="{032C738A-371E-46E4-96C7-51742049FDFB}" name="Responsabilite"/>
    <tableColumn id="16" xr3:uid="{D12F7F9F-6696-4476-A818-CA005682BBB7}" name="Classe_resp"/>
    <tableColumn id="25" xr3:uid="{5E32D698-7F9F-4D5B-BB16-6B675D17E45F}" name="Note_tot_sans_LR_region"/>
    <tableColumn id="17" xr3:uid="{0F7A2BBB-21E2-4286-B4BB-36A4744BFA81}" name="Note_tot"/>
    <tableColumn id="18" xr3:uid="{F82FAB67-2BA6-420E-80EE-93598156A38C}" name="Couv_ZPS_reg"/>
    <tableColumn id="19" xr3:uid="{E2B6AB97-CD60-4E7F-A966-15FD55892097}" name="Classe_enjeu_precedente" dataDxfId="2"/>
    <tableColumn id="11" xr3:uid="{78079F00-A97A-4EBB-8342-1A9133AC77CF}" name="Nouvelle_classe_enjeu" dataDxfId="0">
      <calculatedColumnFormula>IF(Tableau1[Note_tot]="NA","NA",IF(Tableau1[Note_tot]&lt;=$Z$2,"faible",IF(AND(Tableau1[Note_tot]&gt;$Z$2,Tableau1[Note_tot]&lt;=$Z$3),"moyen",IF(Tableau1[Note_tot]&gt;$Z$3,"fort","NA"))))</calculatedColumnFormula>
    </tableColumn>
    <tableColumn id="20" xr3:uid="{DDF6044E-D38D-49ED-859A-BAAEFF97CE58}" name="Enjeux_connaissance_precedent"/>
    <tableColumn id="12" xr3:uid="{FA53B600-A27B-4680-BDB9-3BD597CD99F5}" name="Nouvel_enjeux_connaissance" dataDxfId="1">
      <calculatedColumnFormula>IF(Tableau1[LR_region]="DD",2+Tableau1[Enjeux_connaissance_precedent],IF(Tableau1[LR_region]="NA",1+Tableau1[Enjeux_connaissance_precedent],IF(Tableau1[LR_region]="NE",1+Tableau1[Enjeux_connaissance_precedent],Tableau1[Enjeux_connaissance_precedent])))</calculatedColumnFormula>
    </tableColumn>
    <tableColumn id="21" xr3:uid="{AD8A9646-5F0B-4974-A52E-38CB2BC3064F}" name="Nombre_sites"/>
    <tableColumn id="22" xr3:uid="{F4E8BFFA-A276-4506-8050-B2E86D1ED010}" name="Score_degre_conservation_FS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433C0-468B-4AEC-B9F1-EA3F6F37116E}">
  <dimension ref="A1:Z93"/>
  <sheetViews>
    <sheetView tabSelected="1" topLeftCell="M1" workbookViewId="0">
      <selection activeCell="U3" sqref="U3"/>
    </sheetView>
  </sheetViews>
  <sheetFormatPr baseColWidth="10" defaultRowHeight="14.4" x14ac:dyDescent="0.3"/>
  <cols>
    <col min="5" max="5" width="12.6640625" customWidth="1"/>
    <col min="6" max="6" width="17.88671875" customWidth="1"/>
    <col min="9" max="9" width="13.44140625" customWidth="1"/>
    <col min="10" max="12" width="13.5546875" customWidth="1"/>
    <col min="15" max="15" width="14.6640625" customWidth="1"/>
    <col min="16" max="17" width="12.44140625" customWidth="1"/>
    <col min="19" max="19" width="14.33203125" customWidth="1"/>
    <col min="20" max="21" width="21.109375" customWidth="1"/>
    <col min="22" max="23" width="20.109375" customWidth="1"/>
    <col min="24" max="24" width="14.21875" customWidth="1"/>
    <col min="25" max="25" width="15.886718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321</v>
      </c>
      <c r="J1" s="7" t="s">
        <v>322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338</v>
      </c>
      <c r="R1" s="7" t="s">
        <v>14</v>
      </c>
      <c r="S1" s="7" t="s">
        <v>15</v>
      </c>
      <c r="T1" s="8" t="s">
        <v>330</v>
      </c>
      <c r="U1" s="8" t="s">
        <v>328</v>
      </c>
      <c r="V1" s="15" t="s">
        <v>331</v>
      </c>
      <c r="W1" s="15" t="s">
        <v>329</v>
      </c>
      <c r="X1" s="7" t="s">
        <v>16</v>
      </c>
      <c r="Y1" s="7" t="s">
        <v>17</v>
      </c>
      <c r="Z1" s="7" t="s">
        <v>302</v>
      </c>
    </row>
    <row r="2" spans="1:26" x14ac:dyDescent="0.3">
      <c r="A2" t="s">
        <v>18</v>
      </c>
      <c r="B2" t="s">
        <v>80</v>
      </c>
      <c r="C2">
        <v>4023</v>
      </c>
      <c r="D2">
        <v>4023</v>
      </c>
      <c r="E2" t="s">
        <v>81</v>
      </c>
      <c r="F2" t="s">
        <v>82</v>
      </c>
      <c r="G2" t="s">
        <v>30</v>
      </c>
      <c r="H2" t="s">
        <v>31</v>
      </c>
      <c r="I2" s="1"/>
      <c r="J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">
        <v>0</v>
      </c>
      <c r="L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">
        <v>413.28</v>
      </c>
      <c r="N2">
        <v>14620.34</v>
      </c>
      <c r="O2">
        <v>2.8267468469999999</v>
      </c>
      <c r="P2">
        <v>1</v>
      </c>
      <c r="Q2">
        <v>0</v>
      </c>
      <c r="R2" s="10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Row],[Note_tot_sans_LR_region]],"NA"))))))))))))))))</f>
        <v>0</v>
      </c>
      <c r="S2">
        <v>44.44</v>
      </c>
      <c r="T2" t="s">
        <v>327</v>
      </c>
      <c r="U2" t="str">
        <f>IF(Tableau1[Note_tot]="NA","NA",IF(Tableau1[Note_tot]&lt;=$Z$2,"faible",IF(AND(Tableau1[Note_tot]&gt;$Z$2,Tableau1[Note_tot]&lt;=$Z$3),"moyen",IF(Tableau1[Note_tot]&gt;$Z$3,"fort","NA"))))</f>
        <v>faible</v>
      </c>
      <c r="V2">
        <v>0</v>
      </c>
      <c r="W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">
        <v>8</v>
      </c>
      <c r="Y2" s="9">
        <v>2.5</v>
      </c>
      <c r="Z2">
        <f>PERCENTILE(R:R,1/3)</f>
        <v>30.6</v>
      </c>
    </row>
    <row r="3" spans="1:26" x14ac:dyDescent="0.3">
      <c r="A3" t="s">
        <v>18</v>
      </c>
      <c r="B3" t="s">
        <v>83</v>
      </c>
      <c r="C3">
        <v>2586</v>
      </c>
      <c r="D3">
        <v>2586</v>
      </c>
      <c r="E3" t="s">
        <v>84</v>
      </c>
      <c r="F3" t="s">
        <v>85</v>
      </c>
      <c r="G3" t="s">
        <v>22</v>
      </c>
      <c r="H3" t="s">
        <v>31</v>
      </c>
      <c r="I3" s="1"/>
      <c r="J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" t="s">
        <v>63</v>
      </c>
      <c r="L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">
        <v>27.68</v>
      </c>
      <c r="N3">
        <v>5052</v>
      </c>
      <c r="O3">
        <v>0.54790182099999996</v>
      </c>
      <c r="P3">
        <v>1</v>
      </c>
      <c r="Q3">
        <v>0</v>
      </c>
      <c r="R3" s="10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Row],[Note_tot_sans_LR_region]],"NA"))))))))))))))))</f>
        <v>0</v>
      </c>
      <c r="S3">
        <v>0.22</v>
      </c>
      <c r="T3" t="s">
        <v>327</v>
      </c>
      <c r="U3" t="str">
        <f>IF(Tableau1[Note_tot]="NA","NA",IF(Tableau1[Note_tot]&lt;=$Z$2,"faible",IF(AND(Tableau1[Note_tot]&gt;$Z$2,Tableau1[Note_tot]&lt;=$Z$3),"moyen",IF(Tableau1[Note_tot]&gt;$Z$3,"fort","NA"))))</f>
        <v>faible</v>
      </c>
      <c r="V3">
        <v>0</v>
      </c>
      <c r="W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">
        <v>14</v>
      </c>
      <c r="Y3" s="9">
        <v>2.5</v>
      </c>
      <c r="Z3">
        <f>PERCENTILE(R:R,2/3)</f>
        <v>44.4</v>
      </c>
    </row>
    <row r="4" spans="1:26" x14ac:dyDescent="0.3">
      <c r="A4" t="s">
        <v>18</v>
      </c>
      <c r="B4" t="s">
        <v>89</v>
      </c>
      <c r="C4">
        <v>3343</v>
      </c>
      <c r="D4">
        <v>3343</v>
      </c>
      <c r="E4" t="s">
        <v>90</v>
      </c>
      <c r="F4" t="s">
        <v>91</v>
      </c>
      <c r="G4" t="s">
        <v>30</v>
      </c>
      <c r="H4" t="s">
        <v>31</v>
      </c>
      <c r="I4" s="1"/>
      <c r="J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" t="s">
        <v>63</v>
      </c>
      <c r="L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">
        <v>768.66</v>
      </c>
      <c r="N4">
        <v>11054.19</v>
      </c>
      <c r="O4">
        <v>6.9535624049999996</v>
      </c>
      <c r="P4">
        <v>2</v>
      </c>
      <c r="Q4">
        <v>5.6</v>
      </c>
      <c r="R4" s="10">
        <f>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</f>
        <v>5.6</v>
      </c>
      <c r="S4">
        <v>24.59</v>
      </c>
      <c r="T4" t="s">
        <v>327</v>
      </c>
      <c r="U4" t="str">
        <f>IF(Tableau1[Note_tot]="NA","NA",IF(Tableau1[Note_tot]&lt;=$Z$2,"faible",IF(AND(Tableau1[Note_tot]&gt;$Z$2,Tableau1[Note_tot]&lt;=$Z$3),"moyen",IF(Tableau1[Note_tot]&gt;$Z$3,"fort","NA"))))</f>
        <v>faible</v>
      </c>
      <c r="V4">
        <v>0</v>
      </c>
      <c r="W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">
        <v>15</v>
      </c>
      <c r="Y4" s="9">
        <v>2.266666667</v>
      </c>
      <c r="Z4">
        <f>PERCENTILE(R:R,1)</f>
        <v>97.2</v>
      </c>
    </row>
    <row r="5" spans="1:26" x14ac:dyDescent="0.3">
      <c r="A5" t="s">
        <v>18</v>
      </c>
      <c r="B5" t="s">
        <v>104</v>
      </c>
      <c r="C5">
        <v>3713</v>
      </c>
      <c r="D5">
        <v>3713</v>
      </c>
      <c r="E5" t="s">
        <v>105</v>
      </c>
      <c r="F5" t="s">
        <v>106</v>
      </c>
      <c r="G5" t="s">
        <v>30</v>
      </c>
      <c r="H5" t="s">
        <v>31</v>
      </c>
      <c r="I5" s="1"/>
      <c r="J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" t="s">
        <v>107</v>
      </c>
      <c r="L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">
        <v>1424.33</v>
      </c>
      <c r="N5">
        <v>24118.75</v>
      </c>
      <c r="O5">
        <v>5.9054884689999998</v>
      </c>
      <c r="P5">
        <v>2</v>
      </c>
      <c r="Q5">
        <v>11.1</v>
      </c>
      <c r="R5" s="10">
        <f>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</f>
        <v>11.1</v>
      </c>
      <c r="S5">
        <v>3.37</v>
      </c>
      <c r="T5" t="s">
        <v>327</v>
      </c>
      <c r="U5" t="str">
        <f>IF(Tableau1[Note_tot]="NA","NA",IF(Tableau1[Note_tot]&lt;=$Z$2,"faible",IF(AND(Tableau1[Note_tot]&gt;$Z$2,Tableau1[Note_tot]&lt;=$Z$3),"moyen",IF(Tableau1[Note_tot]&gt;$Z$3,"fort","NA"))))</f>
        <v>faible</v>
      </c>
      <c r="V5">
        <v>0</v>
      </c>
      <c r="W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">
        <v>14</v>
      </c>
      <c r="Y5" s="9">
        <v>2.6428571430000001</v>
      </c>
    </row>
    <row r="6" spans="1:26" x14ac:dyDescent="0.3">
      <c r="A6" t="s">
        <v>18</v>
      </c>
      <c r="B6" t="s">
        <v>92</v>
      </c>
      <c r="C6">
        <v>1966</v>
      </c>
      <c r="D6">
        <v>1966</v>
      </c>
      <c r="E6" t="s">
        <v>93</v>
      </c>
      <c r="F6" t="s">
        <v>94</v>
      </c>
      <c r="G6" t="s">
        <v>22</v>
      </c>
      <c r="H6" t="s">
        <v>31</v>
      </c>
      <c r="I6" s="1"/>
      <c r="J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" t="s">
        <v>63</v>
      </c>
      <c r="L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">
        <v>11364.79</v>
      </c>
      <c r="N6">
        <v>110710.5</v>
      </c>
      <c r="O6">
        <v>10.265322619999999</v>
      </c>
      <c r="P6">
        <v>3</v>
      </c>
      <c r="Q6">
        <v>11.1</v>
      </c>
      <c r="R6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Row],[Note_tot_sans_LR_region]],"NA"))))))))))))))))</f>
        <v>11.1</v>
      </c>
      <c r="S6">
        <v>13.81</v>
      </c>
      <c r="T6" t="s">
        <v>327</v>
      </c>
      <c r="U6" t="str">
        <f>IF(Tableau1[Note_tot]="NA","NA",IF(Tableau1[Note_tot]&lt;=$Z$2,"faible",IF(AND(Tableau1[Note_tot]&gt;$Z$2,Tableau1[Note_tot]&lt;=$Z$3),"moyen",IF(Tableau1[Note_tot]&gt;$Z$3,"fort","NA"))))</f>
        <v>faible</v>
      </c>
      <c r="V6">
        <v>0</v>
      </c>
      <c r="W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">
        <v>58</v>
      </c>
      <c r="Y6" s="9">
        <v>1.827586207</v>
      </c>
    </row>
    <row r="7" spans="1:26" x14ac:dyDescent="0.3">
      <c r="A7" t="s">
        <v>18</v>
      </c>
      <c r="B7" t="s">
        <v>95</v>
      </c>
      <c r="C7">
        <v>2706</v>
      </c>
      <c r="D7">
        <v>2706</v>
      </c>
      <c r="E7" t="s">
        <v>96</v>
      </c>
      <c r="F7" t="s">
        <v>97</v>
      </c>
      <c r="G7" t="s">
        <v>22</v>
      </c>
      <c r="H7" t="s">
        <v>31</v>
      </c>
      <c r="I7" s="1"/>
      <c r="J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" t="s">
        <v>63</v>
      </c>
      <c r="L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">
        <v>2390.66</v>
      </c>
      <c r="N7">
        <v>24345.09</v>
      </c>
      <c r="O7">
        <v>9.819885653</v>
      </c>
      <c r="P7">
        <v>3</v>
      </c>
      <c r="Q7">
        <v>11.1</v>
      </c>
      <c r="R7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Row],[Note_tot_sans_LR_region]],"NA"))))))))))))))))</f>
        <v>11.1</v>
      </c>
      <c r="S7">
        <v>22.66</v>
      </c>
      <c r="T7" t="s">
        <v>327</v>
      </c>
      <c r="U7" t="str">
        <f>IF(Tableau1[Note_tot]="NA","NA",IF(Tableau1[Note_tot]&lt;=$Z$2,"faible",IF(AND(Tableau1[Note_tot]&gt;$Z$2,Tableau1[Note_tot]&lt;=$Z$3),"moyen",IF(Tableau1[Note_tot]&gt;$Z$3,"fort","NA"))))</f>
        <v>faible</v>
      </c>
      <c r="V7">
        <v>0</v>
      </c>
      <c r="W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">
        <v>22</v>
      </c>
      <c r="Y7" s="9">
        <v>1.818181818</v>
      </c>
    </row>
    <row r="8" spans="1:26" x14ac:dyDescent="0.3">
      <c r="A8" t="s">
        <v>18</v>
      </c>
      <c r="B8" t="s">
        <v>86</v>
      </c>
      <c r="C8">
        <v>3619</v>
      </c>
      <c r="D8">
        <v>3619</v>
      </c>
      <c r="E8" t="s">
        <v>87</v>
      </c>
      <c r="F8" t="s">
        <v>88</v>
      </c>
      <c r="G8" t="s">
        <v>30</v>
      </c>
      <c r="H8" t="s">
        <v>31</v>
      </c>
      <c r="I8" s="1"/>
      <c r="J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" t="s">
        <v>63</v>
      </c>
      <c r="L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">
        <v>4977.6099999999997</v>
      </c>
      <c r="N8">
        <v>66371.03</v>
      </c>
      <c r="O8">
        <v>7.4996726730000001</v>
      </c>
      <c r="P8">
        <v>3</v>
      </c>
      <c r="Q8">
        <v>11.1</v>
      </c>
      <c r="R8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Row],[Note_tot_sans_LR_region]],"NA"))))))))))))))))</f>
        <v>11.1</v>
      </c>
      <c r="S8">
        <v>11.62</v>
      </c>
      <c r="T8" t="s">
        <v>327</v>
      </c>
      <c r="U8" t="str">
        <f>IF(Tableau1[Note_tot]="NA","NA",IF(Tableau1[Note_tot]&lt;=$Z$2,"faible",IF(AND(Tableau1[Note_tot]&gt;$Z$2,Tableau1[Note_tot]&lt;=$Z$3),"moyen",IF(Tableau1[Note_tot]&gt;$Z$3,"fort","NA"))))</f>
        <v>faible</v>
      </c>
      <c r="V8">
        <v>0</v>
      </c>
      <c r="W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">
        <v>14</v>
      </c>
      <c r="Y8" s="9">
        <v>2.3571428569999999</v>
      </c>
    </row>
    <row r="9" spans="1:26" x14ac:dyDescent="0.3">
      <c r="A9" t="s">
        <v>18</v>
      </c>
      <c r="B9" t="s">
        <v>98</v>
      </c>
      <c r="C9">
        <v>3070</v>
      </c>
      <c r="D9">
        <v>3070</v>
      </c>
      <c r="E9" t="s">
        <v>99</v>
      </c>
      <c r="F9" t="s">
        <v>100</v>
      </c>
      <c r="G9" t="s">
        <v>22</v>
      </c>
      <c r="H9" t="s">
        <v>31</v>
      </c>
      <c r="I9" s="1"/>
      <c r="J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" t="s">
        <v>63</v>
      </c>
      <c r="L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">
        <v>4026.6</v>
      </c>
      <c r="N9">
        <v>42710.84</v>
      </c>
      <c r="O9">
        <v>9.4275832550000001</v>
      </c>
      <c r="P9">
        <v>3</v>
      </c>
      <c r="Q9">
        <v>11.1</v>
      </c>
      <c r="R9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Row],[Note_tot_sans_LR_region]],"NA"))))))))))))))))</f>
        <v>11.1</v>
      </c>
      <c r="S9">
        <v>18.399999999999999</v>
      </c>
      <c r="T9" t="s">
        <v>327</v>
      </c>
      <c r="U9" t="str">
        <f>IF(Tableau1[Note_tot]="NA","NA",IF(Tableau1[Note_tot]&lt;=$Z$2,"faible",IF(AND(Tableau1[Note_tot]&gt;$Z$2,Tableau1[Note_tot]&lt;=$Z$3),"moyen",IF(Tableau1[Note_tot]&gt;$Z$3,"fort","NA"))))</f>
        <v>faible</v>
      </c>
      <c r="V9">
        <v>0</v>
      </c>
      <c r="W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">
        <v>41</v>
      </c>
      <c r="Y9" s="9">
        <v>1.9268292680000001</v>
      </c>
    </row>
    <row r="10" spans="1:26" x14ac:dyDescent="0.3">
      <c r="A10" t="s">
        <v>18</v>
      </c>
      <c r="B10" t="s">
        <v>101</v>
      </c>
      <c r="C10">
        <v>1970</v>
      </c>
      <c r="D10">
        <v>1972</v>
      </c>
      <c r="E10" t="s">
        <v>102</v>
      </c>
      <c r="F10" t="s">
        <v>103</v>
      </c>
      <c r="G10" t="s">
        <v>22</v>
      </c>
      <c r="H10" t="s">
        <v>31</v>
      </c>
      <c r="I10" s="1"/>
      <c r="J1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0" t="s">
        <v>63</v>
      </c>
      <c r="L1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0">
        <v>557.16999999999996</v>
      </c>
      <c r="N10">
        <v>6395.5</v>
      </c>
      <c r="O10">
        <v>8.7119068090000003</v>
      </c>
      <c r="P10">
        <v>3</v>
      </c>
      <c r="Q10">
        <v>11.1</v>
      </c>
      <c r="R10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Row],[Note_tot_sans_LR_region]],"NA"))))))))))))))))</f>
        <v>11.1</v>
      </c>
      <c r="S10">
        <v>54.49</v>
      </c>
      <c r="T10" t="s">
        <v>327</v>
      </c>
      <c r="U10" t="str">
        <f>IF(Tableau1[Note_tot]="NA","NA",IF(Tableau1[Note_tot]&lt;=$Z$2,"faible",IF(AND(Tableau1[Note_tot]&gt;$Z$2,Tableau1[Note_tot]&lt;=$Z$3),"moyen",IF(Tableau1[Note_tot]&gt;$Z$3,"fort","NA"))))</f>
        <v>faible</v>
      </c>
      <c r="V10">
        <v>0</v>
      </c>
      <c r="W1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0">
        <v>22</v>
      </c>
      <c r="Y10" s="9">
        <v>2</v>
      </c>
    </row>
    <row r="11" spans="1:26" x14ac:dyDescent="0.3">
      <c r="A11" t="s">
        <v>18</v>
      </c>
      <c r="B11" t="s">
        <v>32</v>
      </c>
      <c r="C11">
        <v>3586</v>
      </c>
      <c r="D11">
        <v>3586</v>
      </c>
      <c r="E11" t="s">
        <v>33</v>
      </c>
      <c r="F11" t="s">
        <v>34</v>
      </c>
      <c r="G11" t="s">
        <v>30</v>
      </c>
      <c r="H11" t="s">
        <v>35</v>
      </c>
      <c r="I11" s="1"/>
      <c r="J1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1" t="s">
        <v>24</v>
      </c>
      <c r="L1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1">
        <v>100</v>
      </c>
      <c r="N11">
        <v>9419.0400000000009</v>
      </c>
      <c r="O11">
        <v>1.061679322</v>
      </c>
      <c r="P11">
        <v>1</v>
      </c>
      <c r="Q11">
        <v>13.9</v>
      </c>
      <c r="R11" s="10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Row],[Note_tot_sans_LR_region]],"NA"))))))))))))))))</f>
        <v>13.9</v>
      </c>
      <c r="S11">
        <v>0</v>
      </c>
      <c r="T11" t="s">
        <v>327</v>
      </c>
      <c r="U11" t="str">
        <f>IF(Tableau1[Note_tot]="NA","NA",IF(Tableau1[Note_tot]&lt;=$Z$2,"faible",IF(AND(Tableau1[Note_tot]&gt;$Z$2,Tableau1[Note_tot]&lt;=$Z$3),"moyen",IF(Tableau1[Note_tot]&gt;$Z$3,"fort","NA"))))</f>
        <v>faible</v>
      </c>
      <c r="V11">
        <v>2</v>
      </c>
      <c r="W1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1">
        <v>3</v>
      </c>
      <c r="Y11" s="9">
        <v>2.3333333330000001</v>
      </c>
    </row>
    <row r="12" spans="1:26" x14ac:dyDescent="0.3">
      <c r="A12" t="s">
        <v>18</v>
      </c>
      <c r="B12" t="s">
        <v>27</v>
      </c>
      <c r="C12">
        <v>3112</v>
      </c>
      <c r="D12">
        <v>3112</v>
      </c>
      <c r="E12" t="s">
        <v>28</v>
      </c>
      <c r="F12" t="s">
        <v>29</v>
      </c>
      <c r="G12" t="s">
        <v>30</v>
      </c>
      <c r="H12" t="s">
        <v>31</v>
      </c>
      <c r="I12" s="1"/>
      <c r="J1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2" t="s">
        <v>24</v>
      </c>
      <c r="L1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2">
        <v>1369.39</v>
      </c>
      <c r="N12">
        <v>13925.99</v>
      </c>
      <c r="O12">
        <v>9.8333403940000004</v>
      </c>
      <c r="P12">
        <v>3</v>
      </c>
      <c r="Q12">
        <v>13.9</v>
      </c>
      <c r="R12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Row],[Note_tot_sans_LR_region]],"NA"))))))))))))))))</f>
        <v>13.9</v>
      </c>
      <c r="S12">
        <v>37.020000000000003</v>
      </c>
      <c r="T12" t="s">
        <v>327</v>
      </c>
      <c r="U12" t="str">
        <f>IF(Tableau1[Note_tot]="NA","NA",IF(Tableau1[Note_tot]&lt;=$Z$2,"faible",IF(AND(Tableau1[Note_tot]&gt;$Z$2,Tableau1[Note_tot]&lt;=$Z$3),"moyen",IF(Tableau1[Note_tot]&gt;$Z$3,"fort","NA"))))</f>
        <v>faible</v>
      </c>
      <c r="V12">
        <v>2</v>
      </c>
      <c r="W1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2">
        <v>11</v>
      </c>
      <c r="Y12" s="9">
        <v>1.7272727269999999</v>
      </c>
    </row>
    <row r="13" spans="1:26" x14ac:dyDescent="0.3">
      <c r="A13" t="s">
        <v>18</v>
      </c>
      <c r="B13" t="s">
        <v>108</v>
      </c>
      <c r="C13">
        <v>1998</v>
      </c>
      <c r="D13">
        <v>1998</v>
      </c>
      <c r="E13" t="s">
        <v>109</v>
      </c>
      <c r="F13" t="s">
        <v>110</v>
      </c>
      <c r="G13" t="s">
        <v>22</v>
      </c>
      <c r="H13" t="s">
        <v>31</v>
      </c>
      <c r="I13" s="1"/>
      <c r="J1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3" t="s">
        <v>63</v>
      </c>
      <c r="L1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3">
        <v>990.78</v>
      </c>
      <c r="N13">
        <v>8196.9</v>
      </c>
      <c r="O13">
        <v>12.0872525</v>
      </c>
      <c r="P13">
        <v>4</v>
      </c>
      <c r="Q13">
        <v>16.7</v>
      </c>
      <c r="R13" s="10">
        <f>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</f>
        <v>16.7</v>
      </c>
      <c r="S13">
        <v>35.18</v>
      </c>
      <c r="T13" t="s">
        <v>327</v>
      </c>
      <c r="U13" t="str">
        <f>IF(Tableau1[Note_tot]="NA","NA",IF(Tableau1[Note_tot]&lt;=$Z$2,"faible",IF(AND(Tableau1[Note_tot]&gt;$Z$2,Tableau1[Note_tot]&lt;=$Z$3),"moyen",IF(Tableau1[Note_tot]&gt;$Z$3,"fort","NA"))))</f>
        <v>faible</v>
      </c>
      <c r="V13">
        <v>0</v>
      </c>
      <c r="W1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3">
        <v>29</v>
      </c>
      <c r="Y13" s="9">
        <v>1.9655172409999999</v>
      </c>
    </row>
    <row r="14" spans="1:26" x14ac:dyDescent="0.3">
      <c r="A14" t="s">
        <v>18</v>
      </c>
      <c r="B14" t="s">
        <v>111</v>
      </c>
      <c r="C14">
        <v>2489</v>
      </c>
      <c r="D14">
        <v>2489</v>
      </c>
      <c r="E14" t="s">
        <v>112</v>
      </c>
      <c r="F14" t="s">
        <v>113</v>
      </c>
      <c r="G14" t="s">
        <v>22</v>
      </c>
      <c r="H14" t="s">
        <v>31</v>
      </c>
      <c r="I14" s="1"/>
      <c r="J1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4" t="s">
        <v>63</v>
      </c>
      <c r="L1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4">
        <v>896.21</v>
      </c>
      <c r="N14">
        <v>7507</v>
      </c>
      <c r="O14">
        <v>11.938324229999999</v>
      </c>
      <c r="P14">
        <v>4</v>
      </c>
      <c r="Q14">
        <v>16.7</v>
      </c>
      <c r="R14" s="10">
        <f>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</f>
        <v>16.7</v>
      </c>
      <c r="S14">
        <v>35.29</v>
      </c>
      <c r="T14" t="s">
        <v>327</v>
      </c>
      <c r="U14" t="str">
        <f>IF(Tableau1[Note_tot]="NA","NA",IF(Tableau1[Note_tot]&lt;=$Z$2,"faible",IF(AND(Tableau1[Note_tot]&gt;$Z$2,Tableau1[Note_tot]&lt;=$Z$3),"moyen",IF(Tableau1[Note_tot]&gt;$Z$3,"fort","NA"))))</f>
        <v>faible</v>
      </c>
      <c r="V14">
        <v>0</v>
      </c>
      <c r="W1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4">
        <v>18</v>
      </c>
      <c r="Y14" s="9">
        <v>1.8333333329999999</v>
      </c>
    </row>
    <row r="15" spans="1:26" x14ac:dyDescent="0.3">
      <c r="A15" t="s">
        <v>18</v>
      </c>
      <c r="B15" t="s">
        <v>120</v>
      </c>
      <c r="C15">
        <v>2517</v>
      </c>
      <c r="D15">
        <v>2517</v>
      </c>
      <c r="E15" t="s">
        <v>121</v>
      </c>
      <c r="F15" t="s">
        <v>122</v>
      </c>
      <c r="G15" t="s">
        <v>30</v>
      </c>
      <c r="H15" t="s">
        <v>31</v>
      </c>
      <c r="I15" s="1"/>
      <c r="J1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5" t="s">
        <v>63</v>
      </c>
      <c r="L1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5">
        <v>2390.8000000000002</v>
      </c>
      <c r="N15">
        <v>22255.13</v>
      </c>
      <c r="O15">
        <v>10.742691689999999</v>
      </c>
      <c r="P15">
        <v>4</v>
      </c>
      <c r="Q15">
        <v>16.7</v>
      </c>
      <c r="R15" s="10">
        <f>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</f>
        <v>16.7</v>
      </c>
      <c r="S15">
        <v>21.17</v>
      </c>
      <c r="T15" t="s">
        <v>327</v>
      </c>
      <c r="U15" t="str">
        <f>IF(Tableau1[Note_tot]="NA","NA",IF(Tableau1[Note_tot]&lt;=$Z$2,"faible",IF(AND(Tableau1[Note_tot]&gt;$Z$2,Tableau1[Note_tot]&lt;=$Z$3),"moyen",IF(Tableau1[Note_tot]&gt;$Z$3,"fort","NA"))))</f>
        <v>faible</v>
      </c>
      <c r="V15">
        <v>0</v>
      </c>
      <c r="W1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5">
        <v>25</v>
      </c>
      <c r="Y15" s="9">
        <v>2.2000000000000002</v>
      </c>
    </row>
    <row r="16" spans="1:26" x14ac:dyDescent="0.3">
      <c r="A16" t="s">
        <v>18</v>
      </c>
      <c r="B16" t="s">
        <v>114</v>
      </c>
      <c r="C16">
        <v>2860</v>
      </c>
      <c r="D16">
        <v>2860</v>
      </c>
      <c r="E16" t="s">
        <v>115</v>
      </c>
      <c r="F16" t="s">
        <v>116</v>
      </c>
      <c r="G16" t="s">
        <v>30</v>
      </c>
      <c r="H16" t="s">
        <v>31</v>
      </c>
      <c r="I16" s="1"/>
      <c r="J1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6" t="s">
        <v>63</v>
      </c>
      <c r="L1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6">
        <v>21.07</v>
      </c>
      <c r="N16">
        <v>179.31</v>
      </c>
      <c r="O16">
        <v>11.75059952</v>
      </c>
      <c r="P16">
        <v>4</v>
      </c>
      <c r="Q16">
        <v>16.7</v>
      </c>
      <c r="R16" s="10">
        <f>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</f>
        <v>16.7</v>
      </c>
      <c r="S16">
        <v>52.63</v>
      </c>
      <c r="T16" t="s">
        <v>327</v>
      </c>
      <c r="U16" t="str">
        <f>IF(Tableau1[Note_tot]="NA","NA",IF(Tableau1[Note_tot]&lt;=$Z$2,"faible",IF(AND(Tableau1[Note_tot]&gt;$Z$2,Tableau1[Note_tot]&lt;=$Z$3),"moyen",IF(Tableau1[Note_tot]&gt;$Z$3,"fort","NA"))))</f>
        <v>faible</v>
      </c>
      <c r="V16">
        <v>0</v>
      </c>
      <c r="W1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6">
        <v>16</v>
      </c>
      <c r="Y16" s="9">
        <v>1.875</v>
      </c>
    </row>
    <row r="17" spans="1:25" x14ac:dyDescent="0.3">
      <c r="A17" t="s">
        <v>18</v>
      </c>
      <c r="B17" t="s">
        <v>117</v>
      </c>
      <c r="C17">
        <v>965</v>
      </c>
      <c r="D17">
        <v>965</v>
      </c>
      <c r="E17" t="s">
        <v>118</v>
      </c>
      <c r="F17" t="s">
        <v>119</v>
      </c>
      <c r="G17" t="s">
        <v>22</v>
      </c>
      <c r="H17" t="s">
        <v>31</v>
      </c>
      <c r="I17" s="1"/>
      <c r="J1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7" t="s">
        <v>63</v>
      </c>
      <c r="L1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7">
        <v>3707.4</v>
      </c>
      <c r="N17">
        <v>32493.35</v>
      </c>
      <c r="O17">
        <v>11.409719219999999</v>
      </c>
      <c r="P17">
        <v>4</v>
      </c>
      <c r="Q17">
        <v>16.7</v>
      </c>
      <c r="R17" s="10">
        <f>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</f>
        <v>16.7</v>
      </c>
      <c r="S17">
        <v>18.420000000000002</v>
      </c>
      <c r="T17" t="s">
        <v>327</v>
      </c>
      <c r="U17" t="str">
        <f>IF(Tableau1[Note_tot]="NA","NA",IF(Tableau1[Note_tot]&lt;=$Z$2,"faible",IF(AND(Tableau1[Note_tot]&gt;$Z$2,Tableau1[Note_tot]&lt;=$Z$3),"moyen",IF(Tableau1[Note_tot]&gt;$Z$3,"fort","NA"))))</f>
        <v>faible</v>
      </c>
      <c r="V17">
        <v>0</v>
      </c>
      <c r="W1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7">
        <v>27</v>
      </c>
      <c r="Y17" s="9">
        <v>1.9259259259999999</v>
      </c>
    </row>
    <row r="18" spans="1:25" x14ac:dyDescent="0.3">
      <c r="A18" t="s">
        <v>18</v>
      </c>
      <c r="B18" t="s">
        <v>42</v>
      </c>
      <c r="C18">
        <v>2878</v>
      </c>
      <c r="D18">
        <v>2878</v>
      </c>
      <c r="E18" t="s">
        <v>43</v>
      </c>
      <c r="F18" t="s">
        <v>44</v>
      </c>
      <c r="G18" t="s">
        <v>30</v>
      </c>
      <c r="H18" t="s">
        <v>35</v>
      </c>
      <c r="I18" s="1"/>
      <c r="J1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8" t="s">
        <v>24</v>
      </c>
      <c r="L1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8">
        <v>1673.97</v>
      </c>
      <c r="N18">
        <v>23405.8</v>
      </c>
      <c r="O18">
        <v>7.1519452440000002</v>
      </c>
      <c r="P18">
        <v>2</v>
      </c>
      <c r="Q18">
        <v>19.399999999999999</v>
      </c>
      <c r="R18" s="10">
        <f>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</f>
        <v>19.399999999999999</v>
      </c>
      <c r="S18">
        <v>30.74</v>
      </c>
      <c r="T18" t="s">
        <v>327</v>
      </c>
      <c r="U18" t="str">
        <f>IF(Tableau1[Note_tot]="NA","NA",IF(Tableau1[Note_tot]&lt;=$Z$2,"faible",IF(AND(Tableau1[Note_tot]&gt;$Z$2,Tableau1[Note_tot]&lt;=$Z$3),"moyen",IF(Tableau1[Note_tot]&gt;$Z$3,"fort","NA"))))</f>
        <v>faible</v>
      </c>
      <c r="V18">
        <v>2</v>
      </c>
      <c r="W1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8">
        <v>28</v>
      </c>
      <c r="Y18" s="9">
        <v>2.25</v>
      </c>
    </row>
    <row r="19" spans="1:25" x14ac:dyDescent="0.3">
      <c r="A19" t="s">
        <v>18</v>
      </c>
      <c r="B19" t="s">
        <v>36</v>
      </c>
      <c r="C19">
        <v>3136</v>
      </c>
      <c r="D19">
        <v>3136</v>
      </c>
      <c r="E19" t="s">
        <v>37</v>
      </c>
      <c r="F19" t="s">
        <v>38</v>
      </c>
      <c r="G19" t="s">
        <v>22</v>
      </c>
      <c r="H19" t="s">
        <v>31</v>
      </c>
      <c r="I19" s="1"/>
      <c r="J1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9" t="s">
        <v>24</v>
      </c>
      <c r="L1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9">
        <v>2771.85</v>
      </c>
      <c r="N19">
        <v>25223.69</v>
      </c>
      <c r="O19">
        <v>10.989074159999999</v>
      </c>
      <c r="P19">
        <v>4</v>
      </c>
      <c r="Q19">
        <v>19.399999999999999</v>
      </c>
      <c r="R19" s="10">
        <f>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</f>
        <v>19.399999999999999</v>
      </c>
      <c r="S19">
        <v>21</v>
      </c>
      <c r="T19" t="s">
        <v>327</v>
      </c>
      <c r="U19" t="str">
        <f>IF(Tableau1[Note_tot]="NA","NA",IF(Tableau1[Note_tot]&lt;=$Z$2,"faible",IF(AND(Tableau1[Note_tot]&gt;$Z$2,Tableau1[Note_tot]&lt;=$Z$3),"moyen",IF(Tableau1[Note_tot]&gt;$Z$3,"fort","NA"))))</f>
        <v>faible</v>
      </c>
      <c r="V19">
        <v>2</v>
      </c>
      <c r="W1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9">
        <v>22</v>
      </c>
      <c r="Y19" s="9">
        <v>1.863636364</v>
      </c>
    </row>
    <row r="20" spans="1:25" x14ac:dyDescent="0.3">
      <c r="A20" t="s">
        <v>18</v>
      </c>
      <c r="B20" t="s">
        <v>39</v>
      </c>
      <c r="C20">
        <v>977</v>
      </c>
      <c r="D20">
        <v>977</v>
      </c>
      <c r="E20" t="s">
        <v>40</v>
      </c>
      <c r="F20" t="s">
        <v>41</v>
      </c>
      <c r="G20" t="s">
        <v>22</v>
      </c>
      <c r="H20" t="s">
        <v>31</v>
      </c>
      <c r="I20" s="1"/>
      <c r="J2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0" t="s">
        <v>24</v>
      </c>
      <c r="L2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0">
        <v>3541.55</v>
      </c>
      <c r="N20">
        <v>32890.39</v>
      </c>
      <c r="O20">
        <v>10.76773489</v>
      </c>
      <c r="P20">
        <v>4</v>
      </c>
      <c r="Q20">
        <v>19.399999999999999</v>
      </c>
      <c r="R20" s="10">
        <f>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</f>
        <v>19.399999999999999</v>
      </c>
      <c r="S20">
        <v>19.989999999999998</v>
      </c>
      <c r="T20" t="s">
        <v>327</v>
      </c>
      <c r="U20" t="str">
        <f>IF(Tableau1[Note_tot]="NA","NA",IF(Tableau1[Note_tot]&lt;=$Z$2,"faible",IF(AND(Tableau1[Note_tot]&gt;$Z$2,Tableau1[Note_tot]&lt;=$Z$3),"moyen",IF(Tableau1[Note_tot]&gt;$Z$3,"fort","NA"))))</f>
        <v>faible</v>
      </c>
      <c r="V20">
        <v>2</v>
      </c>
      <c r="W2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20">
        <v>38</v>
      </c>
      <c r="Y20" s="9">
        <v>2.1842105260000002</v>
      </c>
    </row>
    <row r="21" spans="1:25" x14ac:dyDescent="0.3">
      <c r="A21" t="s">
        <v>18</v>
      </c>
      <c r="B21" t="s">
        <v>129</v>
      </c>
      <c r="C21">
        <v>2660</v>
      </c>
      <c r="D21">
        <v>2660</v>
      </c>
      <c r="E21" t="s">
        <v>130</v>
      </c>
      <c r="F21" t="s">
        <v>131</v>
      </c>
      <c r="G21" t="s">
        <v>30</v>
      </c>
      <c r="H21" t="s">
        <v>23</v>
      </c>
      <c r="I21" s="1"/>
      <c r="J2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1" t="s">
        <v>63</v>
      </c>
      <c r="L2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1">
        <v>10.42</v>
      </c>
      <c r="N21">
        <v>2589.9</v>
      </c>
      <c r="O21">
        <v>0.40233213600000001</v>
      </c>
      <c r="P21">
        <v>1</v>
      </c>
      <c r="Q21">
        <v>22.2</v>
      </c>
      <c r="R21" s="10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Row],[Note_tot_sans_LR_region]],"NA"))))))))))))))))</f>
        <v>22.2</v>
      </c>
      <c r="S21">
        <v>51.54</v>
      </c>
      <c r="T21" t="s">
        <v>327</v>
      </c>
      <c r="U21" t="str">
        <f>IF(Tableau1[Note_tot]="NA","NA",IF(Tableau1[Note_tot]&lt;=$Z$2,"faible",IF(AND(Tableau1[Note_tot]&gt;$Z$2,Tableau1[Note_tot]&lt;=$Z$3),"moyen",IF(Tableau1[Note_tot]&gt;$Z$3,"fort","NA"))))</f>
        <v>faible</v>
      </c>
      <c r="V21">
        <v>0</v>
      </c>
      <c r="W2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1">
        <v>19</v>
      </c>
      <c r="Y21" s="9">
        <v>2.5789473680000001</v>
      </c>
    </row>
    <row r="22" spans="1:25" x14ac:dyDescent="0.3">
      <c r="A22" t="s">
        <v>18</v>
      </c>
      <c r="B22" t="s">
        <v>126</v>
      </c>
      <c r="C22">
        <v>2530</v>
      </c>
      <c r="D22">
        <v>2530</v>
      </c>
      <c r="E22" t="s">
        <v>127</v>
      </c>
      <c r="F22" t="s">
        <v>128</v>
      </c>
      <c r="G22" t="s">
        <v>30</v>
      </c>
      <c r="H22" t="s">
        <v>35</v>
      </c>
      <c r="I22" s="1"/>
      <c r="J2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2" t="s">
        <v>63</v>
      </c>
      <c r="L2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2">
        <v>75.44</v>
      </c>
      <c r="N22">
        <v>971.58</v>
      </c>
      <c r="O22">
        <v>7.764671978</v>
      </c>
      <c r="P22">
        <v>3</v>
      </c>
      <c r="Q22">
        <v>22.2</v>
      </c>
      <c r="R22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Row],[Note_tot_sans_LR_region]],"NA"))))))))))))))))</f>
        <v>22.2</v>
      </c>
      <c r="S22">
        <v>93.13</v>
      </c>
      <c r="T22" t="s">
        <v>327</v>
      </c>
      <c r="U22" t="str">
        <f>IF(Tableau1[Note_tot]="NA","NA",IF(Tableau1[Note_tot]&lt;=$Z$2,"faible",IF(AND(Tableau1[Note_tot]&gt;$Z$2,Tableau1[Note_tot]&lt;=$Z$3),"moyen",IF(Tableau1[Note_tot]&gt;$Z$3,"fort","NA"))))</f>
        <v>faible</v>
      </c>
      <c r="V22">
        <v>0</v>
      </c>
      <c r="W2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2">
        <v>4</v>
      </c>
      <c r="Y22" s="9">
        <v>2</v>
      </c>
    </row>
    <row r="23" spans="1:25" x14ac:dyDescent="0.3">
      <c r="A23" t="s">
        <v>18</v>
      </c>
      <c r="B23" t="s">
        <v>123</v>
      </c>
      <c r="C23">
        <v>3059</v>
      </c>
      <c r="D23">
        <v>3059</v>
      </c>
      <c r="E23" t="s">
        <v>124</v>
      </c>
      <c r="F23" t="s">
        <v>125</v>
      </c>
      <c r="G23" t="s">
        <v>22</v>
      </c>
      <c r="H23" t="s">
        <v>31</v>
      </c>
      <c r="I23" s="1"/>
      <c r="J2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3">
        <v>0</v>
      </c>
      <c r="L2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3">
        <v>18572.310000000001</v>
      </c>
      <c r="N23">
        <v>148198.31</v>
      </c>
      <c r="O23">
        <v>12.53206599</v>
      </c>
      <c r="P23">
        <v>5</v>
      </c>
      <c r="Q23">
        <v>22.2</v>
      </c>
      <c r="R23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Row],[Note_tot_sans_LR_region]],"NA"))))))))))))))))</f>
        <v>22.2</v>
      </c>
      <c r="S23">
        <v>11.81</v>
      </c>
      <c r="T23" t="s">
        <v>327</v>
      </c>
      <c r="U23" t="str">
        <f>IF(Tableau1[Note_tot]="NA","NA",IF(Tableau1[Note_tot]&lt;=$Z$2,"faible",IF(AND(Tableau1[Note_tot]&gt;$Z$2,Tableau1[Note_tot]&lt;=$Z$3),"moyen",IF(Tableau1[Note_tot]&gt;$Z$3,"fort","NA"))))</f>
        <v>faible</v>
      </c>
      <c r="V23">
        <v>0</v>
      </c>
      <c r="W2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3">
        <v>47</v>
      </c>
      <c r="Y23" s="9">
        <v>1.9148936169999999</v>
      </c>
    </row>
    <row r="24" spans="1:25" x14ac:dyDescent="0.3">
      <c r="A24" t="s">
        <v>18</v>
      </c>
      <c r="B24" t="s">
        <v>45</v>
      </c>
      <c r="C24">
        <v>1956</v>
      </c>
      <c r="D24">
        <v>836203</v>
      </c>
      <c r="E24" t="s">
        <v>46</v>
      </c>
      <c r="F24" t="s">
        <v>47</v>
      </c>
      <c r="G24" t="s">
        <v>22</v>
      </c>
      <c r="H24" t="s">
        <v>31</v>
      </c>
      <c r="I24" s="1"/>
      <c r="J2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4" t="s">
        <v>24</v>
      </c>
      <c r="L2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4">
        <v>756.95</v>
      </c>
      <c r="N24">
        <v>5893.18</v>
      </c>
      <c r="O24">
        <v>12.8445084</v>
      </c>
      <c r="P24">
        <v>5</v>
      </c>
      <c r="Q24">
        <v>25</v>
      </c>
      <c r="R24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Row],[Note_tot_sans_LR_region]],"NA"))))))))))))))))</f>
        <v>25</v>
      </c>
      <c r="S24">
        <v>45.57</v>
      </c>
      <c r="T24" t="s">
        <v>327</v>
      </c>
      <c r="U24" t="str">
        <f>IF(Tableau1[Note_tot]="NA","NA",IF(Tableau1[Note_tot]&lt;=$Z$2,"faible",IF(AND(Tableau1[Note_tot]&gt;$Z$2,Tableau1[Note_tot]&lt;=$Z$3),"moyen",IF(Tableau1[Note_tot]&gt;$Z$3,"fort","NA"))))</f>
        <v>faible</v>
      </c>
      <c r="V24">
        <v>2</v>
      </c>
      <c r="W2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24">
        <v>27</v>
      </c>
      <c r="Y24" s="9">
        <v>1.740740741</v>
      </c>
    </row>
    <row r="25" spans="1:25" x14ac:dyDescent="0.3">
      <c r="A25" t="s">
        <v>18</v>
      </c>
      <c r="B25" t="s">
        <v>48</v>
      </c>
      <c r="C25">
        <v>1973</v>
      </c>
      <c r="D25">
        <v>1973</v>
      </c>
      <c r="E25" t="s">
        <v>49</v>
      </c>
      <c r="F25" t="s">
        <v>50</v>
      </c>
      <c r="G25" t="s">
        <v>22</v>
      </c>
      <c r="H25" t="s">
        <v>26</v>
      </c>
      <c r="I25" s="1"/>
      <c r="J2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5">
        <v>0</v>
      </c>
      <c r="L2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5">
        <v>64.209999999999994</v>
      </c>
      <c r="N25">
        <v>1044.55</v>
      </c>
      <c r="O25">
        <v>6.1471447030000004</v>
      </c>
      <c r="P25">
        <v>2</v>
      </c>
      <c r="Q25">
        <v>27.8</v>
      </c>
      <c r="R25" s="10">
        <f>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</f>
        <v>27.8</v>
      </c>
      <c r="S25">
        <v>33</v>
      </c>
      <c r="T25" t="s">
        <v>327</v>
      </c>
      <c r="U25" t="str">
        <f>IF(Tableau1[Note_tot]="NA","NA",IF(Tableau1[Note_tot]&lt;=$Z$2,"faible",IF(AND(Tableau1[Note_tot]&gt;$Z$2,Tableau1[Note_tot]&lt;=$Z$3),"moyen",IF(Tableau1[Note_tot]&gt;$Z$3,"fort","NA"))))</f>
        <v>faible</v>
      </c>
      <c r="V25">
        <v>1</v>
      </c>
      <c r="W2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1</v>
      </c>
      <c r="X25">
        <v>17</v>
      </c>
      <c r="Y25" s="9">
        <v>2.0588235290000001</v>
      </c>
    </row>
    <row r="26" spans="1:25" x14ac:dyDescent="0.3">
      <c r="A26" t="s">
        <v>18</v>
      </c>
      <c r="B26" t="s">
        <v>145</v>
      </c>
      <c r="C26">
        <v>3067</v>
      </c>
      <c r="D26">
        <v>3067</v>
      </c>
      <c r="E26" t="s">
        <v>146</v>
      </c>
      <c r="F26" t="s">
        <v>147</v>
      </c>
      <c r="G26" t="s">
        <v>30</v>
      </c>
      <c r="H26" t="s">
        <v>23</v>
      </c>
      <c r="I26" s="1"/>
      <c r="J2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6" t="s">
        <v>63</v>
      </c>
      <c r="L2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6">
        <v>72.239999999999995</v>
      </c>
      <c r="N26">
        <v>1631.44</v>
      </c>
      <c r="O26">
        <v>4.4279899970000001</v>
      </c>
      <c r="P26">
        <v>2</v>
      </c>
      <c r="Q26">
        <v>27.8</v>
      </c>
      <c r="R26" s="10">
        <f>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</f>
        <v>27.8</v>
      </c>
      <c r="S26">
        <v>82.25</v>
      </c>
      <c r="T26" t="s">
        <v>327</v>
      </c>
      <c r="U26" t="str">
        <f>IF(Tableau1[Note_tot]="NA","NA",IF(Tableau1[Note_tot]&lt;=$Z$2,"faible",IF(AND(Tableau1[Note_tot]&gt;$Z$2,Tableau1[Note_tot]&lt;=$Z$3),"moyen",IF(Tableau1[Note_tot]&gt;$Z$3,"fort","NA"))))</f>
        <v>faible</v>
      </c>
      <c r="V26">
        <v>0</v>
      </c>
      <c r="W2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6" t="s">
        <v>26</v>
      </c>
      <c r="Y26" s="9" t="s">
        <v>26</v>
      </c>
    </row>
    <row r="27" spans="1:25" x14ac:dyDescent="0.3">
      <c r="A27" t="s">
        <v>18</v>
      </c>
      <c r="B27" t="s">
        <v>142</v>
      </c>
      <c r="C27">
        <v>2508</v>
      </c>
      <c r="D27">
        <v>2508</v>
      </c>
      <c r="E27" t="s">
        <v>143</v>
      </c>
      <c r="F27" t="s">
        <v>144</v>
      </c>
      <c r="G27" t="s">
        <v>30</v>
      </c>
      <c r="H27" t="s">
        <v>31</v>
      </c>
      <c r="I27" s="1"/>
      <c r="J2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7" t="s">
        <v>107</v>
      </c>
      <c r="L2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7">
        <v>850.54</v>
      </c>
      <c r="N27">
        <v>6840.75</v>
      </c>
      <c r="O27">
        <v>12.433432010000001</v>
      </c>
      <c r="P27">
        <v>5</v>
      </c>
      <c r="Q27">
        <v>27.8</v>
      </c>
      <c r="R27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Row],[Note_tot_sans_LR_region]],"NA"))))))))))))))))</f>
        <v>27.8</v>
      </c>
      <c r="S27">
        <v>35.24</v>
      </c>
      <c r="T27" t="s">
        <v>327</v>
      </c>
      <c r="U27" t="str">
        <f>IF(Tableau1[Note_tot]="NA","NA",IF(Tableau1[Note_tot]&lt;=$Z$2,"faible",IF(AND(Tableau1[Note_tot]&gt;$Z$2,Tableau1[Note_tot]&lt;=$Z$3),"moyen",IF(Tableau1[Note_tot]&gt;$Z$3,"fort","NA"))))</f>
        <v>faible</v>
      </c>
      <c r="V27">
        <v>0</v>
      </c>
      <c r="W2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7">
        <v>21</v>
      </c>
      <c r="Y27" s="9">
        <v>2.5238095239999998</v>
      </c>
    </row>
    <row r="28" spans="1:25" x14ac:dyDescent="0.3">
      <c r="A28" t="s">
        <v>18</v>
      </c>
      <c r="B28" t="s">
        <v>139</v>
      </c>
      <c r="C28">
        <v>3493</v>
      </c>
      <c r="D28">
        <v>3493</v>
      </c>
      <c r="E28" t="s">
        <v>140</v>
      </c>
      <c r="F28" t="s">
        <v>141</v>
      </c>
      <c r="G28" t="s">
        <v>30</v>
      </c>
      <c r="H28" t="s">
        <v>31</v>
      </c>
      <c r="I28" s="1"/>
      <c r="J2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8" t="s">
        <v>63</v>
      </c>
      <c r="L2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8">
        <v>233.1</v>
      </c>
      <c r="N28">
        <v>1773.44</v>
      </c>
      <c r="O28">
        <v>13.143946229999999</v>
      </c>
      <c r="P28">
        <v>6</v>
      </c>
      <c r="Q28">
        <v>27.8</v>
      </c>
      <c r="R28" s="10">
        <f>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Row],[Note_tot_sans_LR_region]],"NA"))))))))))))))))</f>
        <v>27.8</v>
      </c>
      <c r="S28">
        <v>36.229999999999997</v>
      </c>
      <c r="T28" t="s">
        <v>327</v>
      </c>
      <c r="U28" t="str">
        <f>IF(Tableau1[Note_tot]="NA","NA",IF(Tableau1[Note_tot]&lt;=$Z$2,"faible",IF(AND(Tableau1[Note_tot]&gt;$Z$2,Tableau1[Note_tot]&lt;=$Z$3),"moyen",IF(Tableau1[Note_tot]&gt;$Z$3,"fort","NA"))))</f>
        <v>faible</v>
      </c>
      <c r="V28">
        <v>0</v>
      </c>
      <c r="W2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8">
        <v>30</v>
      </c>
      <c r="Y28" s="9">
        <v>1.566666667</v>
      </c>
    </row>
    <row r="29" spans="1:25" x14ac:dyDescent="0.3">
      <c r="A29" t="s">
        <v>18</v>
      </c>
      <c r="B29" t="s">
        <v>135</v>
      </c>
      <c r="C29">
        <v>199374</v>
      </c>
      <c r="D29">
        <v>199374</v>
      </c>
      <c r="E29" t="s">
        <v>136</v>
      </c>
      <c r="F29" t="s">
        <v>137</v>
      </c>
      <c r="G29" t="s">
        <v>22</v>
      </c>
      <c r="H29" t="s">
        <v>31</v>
      </c>
      <c r="I29" s="1"/>
      <c r="J2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9" t="s">
        <v>138</v>
      </c>
      <c r="L2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9">
        <v>1144.32</v>
      </c>
      <c r="N29">
        <v>8489.39</v>
      </c>
      <c r="O29">
        <v>13.47941372</v>
      </c>
      <c r="P29">
        <v>6</v>
      </c>
      <c r="Q29">
        <v>27.8</v>
      </c>
      <c r="R29" s="10">
        <f>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Row],[Note_tot_sans_LR_region]],"NA"))))))))))))))))</f>
        <v>27.8</v>
      </c>
      <c r="S29">
        <v>27.78</v>
      </c>
      <c r="T29" t="s">
        <v>327</v>
      </c>
      <c r="U29" t="str">
        <f>IF(Tableau1[Note_tot]="NA","NA",IF(Tableau1[Note_tot]&lt;=$Z$2,"faible",IF(AND(Tableau1[Note_tot]&gt;$Z$2,Tableau1[Note_tot]&lt;=$Z$3),"moyen",IF(Tableau1[Note_tot]&gt;$Z$3,"fort","NA"))))</f>
        <v>faible</v>
      </c>
      <c r="V29">
        <v>0</v>
      </c>
      <c r="W2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9">
        <v>29</v>
      </c>
      <c r="Y29" s="9">
        <v>2.4137931030000002</v>
      </c>
    </row>
    <row r="30" spans="1:25" x14ac:dyDescent="0.3">
      <c r="A30" t="s">
        <v>18</v>
      </c>
      <c r="B30" t="s">
        <v>245</v>
      </c>
      <c r="C30">
        <v>1958</v>
      </c>
      <c r="D30">
        <v>1958</v>
      </c>
      <c r="E30" t="s">
        <v>246</v>
      </c>
      <c r="F30" t="s">
        <v>247</v>
      </c>
      <c r="G30" t="s">
        <v>22</v>
      </c>
      <c r="H30" t="s">
        <v>31</v>
      </c>
      <c r="I30" s="1"/>
      <c r="J3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0" t="s">
        <v>107</v>
      </c>
      <c r="L3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0">
        <v>549.02</v>
      </c>
      <c r="N30">
        <v>4332.3</v>
      </c>
      <c r="O30">
        <v>12.672714259999999</v>
      </c>
      <c r="P30">
        <v>5</v>
      </c>
      <c r="Q30">
        <v>27.8</v>
      </c>
      <c r="R30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Row],[Note_tot_sans_LR_region]],"NA"))))))))))))))))</f>
        <v>27.8</v>
      </c>
      <c r="S30">
        <v>46.47</v>
      </c>
      <c r="T30" t="s">
        <v>325</v>
      </c>
      <c r="U30" t="str">
        <f>IF(Tableau1[Note_tot]="NA","NA",IF(Tableau1[Note_tot]&lt;=$Z$2,"faible",IF(AND(Tableau1[Note_tot]&gt;$Z$2,Tableau1[Note_tot]&lt;=$Z$3),"moyen",IF(Tableau1[Note_tot]&gt;$Z$3,"fort","NA"))))</f>
        <v>faible</v>
      </c>
      <c r="V30">
        <v>0</v>
      </c>
      <c r="W3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0">
        <v>30</v>
      </c>
      <c r="Y30" s="9">
        <v>2.0333333329999999</v>
      </c>
    </row>
    <row r="31" spans="1:25" x14ac:dyDescent="0.3">
      <c r="A31" t="s">
        <v>18</v>
      </c>
      <c r="B31" t="s">
        <v>54</v>
      </c>
      <c r="C31">
        <v>3540</v>
      </c>
      <c r="D31">
        <v>3540</v>
      </c>
      <c r="E31" t="s">
        <v>55</v>
      </c>
      <c r="F31" t="s">
        <v>56</v>
      </c>
      <c r="G31" t="s">
        <v>30</v>
      </c>
      <c r="H31" t="s">
        <v>31</v>
      </c>
      <c r="I31" s="1"/>
      <c r="J3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1" t="s">
        <v>24</v>
      </c>
      <c r="L3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1">
        <v>14529.79</v>
      </c>
      <c r="N31">
        <v>110688.59</v>
      </c>
      <c r="O31">
        <v>13.126727880000001</v>
      </c>
      <c r="P31">
        <v>6</v>
      </c>
      <c r="Q31">
        <v>30.6</v>
      </c>
      <c r="R31" s="10">
        <f>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Row],[Note_tot_sans_LR_region]],"NA"))))))))))))))))</f>
        <v>30.6</v>
      </c>
      <c r="S31">
        <v>8.48</v>
      </c>
      <c r="T31" t="s">
        <v>327</v>
      </c>
      <c r="U31" t="str">
        <f>IF(Tableau1[Note_tot]="NA","NA",IF(Tableau1[Note_tot]&lt;=$Z$2,"faible",IF(AND(Tableau1[Note_tot]&gt;$Z$2,Tableau1[Note_tot]&lt;=$Z$3),"moyen",IF(Tableau1[Note_tot]&gt;$Z$3,"fort","NA"))))</f>
        <v>faible</v>
      </c>
      <c r="V31">
        <v>2</v>
      </c>
      <c r="W3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31">
        <v>26</v>
      </c>
      <c r="Y31" s="9">
        <v>1.615384615</v>
      </c>
    </row>
    <row r="32" spans="1:25" x14ac:dyDescent="0.3">
      <c r="A32" t="s">
        <v>18</v>
      </c>
      <c r="B32" t="s">
        <v>51</v>
      </c>
      <c r="C32">
        <v>2881</v>
      </c>
      <c r="D32">
        <v>2881</v>
      </c>
      <c r="E32" t="s">
        <v>52</v>
      </c>
      <c r="F32" t="s">
        <v>53</v>
      </c>
      <c r="G32" t="s">
        <v>30</v>
      </c>
      <c r="H32" t="s">
        <v>31</v>
      </c>
      <c r="I32" s="1"/>
      <c r="J3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2" t="s">
        <v>24</v>
      </c>
      <c r="L3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2">
        <v>13757.32</v>
      </c>
      <c r="N32">
        <v>98626.48</v>
      </c>
      <c r="O32">
        <v>13.94891108</v>
      </c>
      <c r="P32">
        <v>6</v>
      </c>
      <c r="Q32">
        <v>30.6</v>
      </c>
      <c r="R32" s="10">
        <f>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Row],[Note_tot_sans_LR_region]],"NA"))))))))))))))))</f>
        <v>30.6</v>
      </c>
      <c r="S32">
        <v>10.66</v>
      </c>
      <c r="T32" t="s">
        <v>327</v>
      </c>
      <c r="U32" t="str">
        <f>IF(Tableau1[Note_tot]="NA","NA",IF(Tableau1[Note_tot]&lt;=$Z$2,"faible",IF(AND(Tableau1[Note_tot]&gt;$Z$2,Tableau1[Note_tot]&lt;=$Z$3),"moyen",IF(Tableau1[Note_tot]&gt;$Z$3,"fort","NA"))))</f>
        <v>faible</v>
      </c>
      <c r="V32">
        <v>2</v>
      </c>
      <c r="W3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32">
        <v>50</v>
      </c>
      <c r="Y32" s="9">
        <v>1.92</v>
      </c>
    </row>
    <row r="33" spans="1:25" x14ac:dyDescent="0.3">
      <c r="A33" t="s">
        <v>18</v>
      </c>
      <c r="B33" t="s">
        <v>176</v>
      </c>
      <c r="C33">
        <v>3293</v>
      </c>
      <c r="D33">
        <v>3293</v>
      </c>
      <c r="E33" t="s">
        <v>177</v>
      </c>
      <c r="F33" t="s">
        <v>178</v>
      </c>
      <c r="G33" t="s">
        <v>22</v>
      </c>
      <c r="H33" t="s">
        <v>175</v>
      </c>
      <c r="I33" s="1"/>
      <c r="J3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3" t="s">
        <v>63</v>
      </c>
      <c r="L3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3">
        <v>0.22</v>
      </c>
      <c r="N33">
        <v>232.06</v>
      </c>
      <c r="O33">
        <v>9.4803068000000004E-2</v>
      </c>
      <c r="P33">
        <v>1</v>
      </c>
      <c r="Q33">
        <v>33.299999999999997</v>
      </c>
      <c r="R33" s="10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Row],[Note_tot_sans_LR_region]],"NA"))))))))))))))))</f>
        <v>33.299999999999997</v>
      </c>
      <c r="S33">
        <v>0</v>
      </c>
      <c r="T33" t="s">
        <v>326</v>
      </c>
      <c r="U33" t="str">
        <f>IF(Tableau1[Note_tot]="NA","NA",IF(Tableau1[Note_tot]&lt;=$Z$2,"faible",IF(AND(Tableau1[Note_tot]&gt;$Z$2,Tableau1[Note_tot]&lt;=$Z$3),"moyen",IF(Tableau1[Note_tot]&gt;$Z$3,"fort","NA"))))</f>
        <v>moyen</v>
      </c>
      <c r="V33">
        <v>0</v>
      </c>
      <c r="W3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3">
        <v>17</v>
      </c>
      <c r="Y33" s="9">
        <v>2.411764706</v>
      </c>
    </row>
    <row r="34" spans="1:25" x14ac:dyDescent="0.3">
      <c r="A34" t="s">
        <v>18</v>
      </c>
      <c r="B34" t="s">
        <v>172</v>
      </c>
      <c r="C34">
        <v>2856</v>
      </c>
      <c r="D34">
        <v>2856</v>
      </c>
      <c r="E34" t="s">
        <v>173</v>
      </c>
      <c r="F34" t="s">
        <v>174</v>
      </c>
      <c r="G34" t="s">
        <v>30</v>
      </c>
      <c r="H34" t="s">
        <v>175</v>
      </c>
      <c r="I34" s="1"/>
      <c r="J3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4" t="s">
        <v>63</v>
      </c>
      <c r="L3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4">
        <v>0.85</v>
      </c>
      <c r="N34">
        <v>176.35</v>
      </c>
      <c r="O34">
        <v>0.48199603099999999</v>
      </c>
      <c r="P34">
        <v>1</v>
      </c>
      <c r="Q34">
        <v>33.299999999999997</v>
      </c>
      <c r="R34" s="10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Row],[Note_tot_sans_LR_region]],"NA"))))))))))))))))</f>
        <v>33.299999999999997</v>
      </c>
      <c r="S34">
        <v>1.18</v>
      </c>
      <c r="T34" t="s">
        <v>326</v>
      </c>
      <c r="U34" t="str">
        <f>IF(Tableau1[Note_tot]="NA","NA",IF(Tableau1[Note_tot]&lt;=$Z$2,"faible",IF(AND(Tableau1[Note_tot]&gt;$Z$2,Tableau1[Note_tot]&lt;=$Z$3),"moyen",IF(Tableau1[Note_tot]&gt;$Z$3,"fort","NA"))))</f>
        <v>moyen</v>
      </c>
      <c r="V34">
        <v>0</v>
      </c>
      <c r="W3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4">
        <v>3</v>
      </c>
      <c r="Y34" s="9">
        <v>2</v>
      </c>
    </row>
    <row r="35" spans="1:25" x14ac:dyDescent="0.3">
      <c r="A35" t="s">
        <v>18</v>
      </c>
      <c r="B35" t="s">
        <v>148</v>
      </c>
      <c r="C35">
        <v>2473</v>
      </c>
      <c r="D35">
        <v>2473</v>
      </c>
      <c r="E35" t="s">
        <v>149</v>
      </c>
      <c r="F35" t="s">
        <v>150</v>
      </c>
      <c r="G35" t="s">
        <v>30</v>
      </c>
      <c r="H35" t="s">
        <v>23</v>
      </c>
      <c r="I35" s="1"/>
      <c r="J3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5" t="s">
        <v>107</v>
      </c>
      <c r="L3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5">
        <v>86.52</v>
      </c>
      <c r="N35">
        <v>2140.1</v>
      </c>
      <c r="O35">
        <v>4.0428017379999996</v>
      </c>
      <c r="P35">
        <v>2</v>
      </c>
      <c r="Q35">
        <v>33.299999999999997</v>
      </c>
      <c r="R35" s="10">
        <f>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</f>
        <v>33.299999999999997</v>
      </c>
      <c r="S35">
        <v>81.63</v>
      </c>
      <c r="T35" t="s">
        <v>326</v>
      </c>
      <c r="U35" t="str">
        <f>IF(Tableau1[Note_tot]="NA","NA",IF(Tableau1[Note_tot]&lt;=$Z$2,"faible",IF(AND(Tableau1[Note_tot]&gt;$Z$2,Tableau1[Note_tot]&lt;=$Z$3),"moyen",IF(Tableau1[Note_tot]&gt;$Z$3,"fort","NA"))))</f>
        <v>moyen</v>
      </c>
      <c r="V35">
        <v>0</v>
      </c>
      <c r="W3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5">
        <v>19</v>
      </c>
      <c r="Y35" s="9">
        <v>2.0526315789999998</v>
      </c>
    </row>
    <row r="36" spans="1:25" x14ac:dyDescent="0.3">
      <c r="A36" t="s">
        <v>18</v>
      </c>
      <c r="B36" t="s">
        <v>169</v>
      </c>
      <c r="C36">
        <v>3283</v>
      </c>
      <c r="D36">
        <v>530157</v>
      </c>
      <c r="E36" t="s">
        <v>170</v>
      </c>
      <c r="F36" t="s">
        <v>171</v>
      </c>
      <c r="G36" t="s">
        <v>22</v>
      </c>
      <c r="H36" t="s">
        <v>35</v>
      </c>
      <c r="I36" s="1"/>
      <c r="J3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6" t="s">
        <v>107</v>
      </c>
      <c r="L3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6">
        <v>646.87</v>
      </c>
      <c r="N36">
        <v>5393.15</v>
      </c>
      <c r="O36">
        <v>11.994289050000001</v>
      </c>
      <c r="P36">
        <v>4</v>
      </c>
      <c r="Q36">
        <v>33.299999999999997</v>
      </c>
      <c r="R36" s="10">
        <f>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</f>
        <v>33.299999999999997</v>
      </c>
      <c r="S36">
        <v>43.27</v>
      </c>
      <c r="T36" t="s">
        <v>326</v>
      </c>
      <c r="U36" t="str">
        <f>IF(Tableau1[Note_tot]="NA","NA",IF(Tableau1[Note_tot]&lt;=$Z$2,"faible",IF(AND(Tableau1[Note_tot]&gt;$Z$2,Tableau1[Note_tot]&lt;=$Z$3),"moyen",IF(Tableau1[Note_tot]&gt;$Z$3,"fort","NA"))))</f>
        <v>moyen</v>
      </c>
      <c r="V36">
        <v>0</v>
      </c>
      <c r="W3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6">
        <v>26</v>
      </c>
      <c r="Y36" s="9">
        <v>2</v>
      </c>
    </row>
    <row r="37" spans="1:25" x14ac:dyDescent="0.3">
      <c r="A37" t="s">
        <v>18</v>
      </c>
      <c r="B37" t="s">
        <v>166</v>
      </c>
      <c r="C37">
        <v>2502</v>
      </c>
      <c r="D37">
        <v>2504</v>
      </c>
      <c r="E37" t="s">
        <v>167</v>
      </c>
      <c r="F37" t="s">
        <v>168</v>
      </c>
      <c r="G37" t="s">
        <v>30</v>
      </c>
      <c r="H37" t="s">
        <v>35</v>
      </c>
      <c r="I37" s="1"/>
      <c r="J3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7" t="s">
        <v>63</v>
      </c>
      <c r="L3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7">
        <v>767.67</v>
      </c>
      <c r="N37">
        <v>5879.81</v>
      </c>
      <c r="O37">
        <v>13.05603412</v>
      </c>
      <c r="P37">
        <v>5</v>
      </c>
      <c r="Q37">
        <v>33.299999999999997</v>
      </c>
      <c r="R37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Row],[Note_tot_sans_LR_region]],"NA"))))))))))))))))</f>
        <v>33.299999999999997</v>
      </c>
      <c r="S37">
        <v>39.17</v>
      </c>
      <c r="T37" t="s">
        <v>326</v>
      </c>
      <c r="U37" t="str">
        <f>IF(Tableau1[Note_tot]="NA","NA",IF(Tableau1[Note_tot]&lt;=$Z$2,"faible",IF(AND(Tableau1[Note_tot]&gt;$Z$2,Tableau1[Note_tot]&lt;=$Z$3),"moyen",IF(Tableau1[Note_tot]&gt;$Z$3,"fort","NA"))))</f>
        <v>moyen</v>
      </c>
      <c r="V37">
        <v>0</v>
      </c>
      <c r="W3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7">
        <v>25</v>
      </c>
      <c r="Y37" s="9">
        <v>1.92</v>
      </c>
    </row>
    <row r="38" spans="1:25" x14ac:dyDescent="0.3">
      <c r="A38" t="s">
        <v>18</v>
      </c>
      <c r="B38" t="s">
        <v>132</v>
      </c>
      <c r="C38">
        <v>2506</v>
      </c>
      <c r="D38">
        <v>2506</v>
      </c>
      <c r="E38" t="s">
        <v>133</v>
      </c>
      <c r="F38" t="s">
        <v>134</v>
      </c>
      <c r="G38" t="s">
        <v>22</v>
      </c>
      <c r="H38" t="s">
        <v>31</v>
      </c>
      <c r="I38" s="1"/>
      <c r="J3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8" t="s">
        <v>63</v>
      </c>
      <c r="L3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8">
        <v>13710.22</v>
      </c>
      <c r="N38">
        <v>93339.09</v>
      </c>
      <c r="O38">
        <v>14.688615459999999</v>
      </c>
      <c r="P38">
        <v>7</v>
      </c>
      <c r="Q38">
        <v>33.299999999999997</v>
      </c>
      <c r="R38">
        <f>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</f>
        <v>33.299999999999997</v>
      </c>
      <c r="S38">
        <v>13.09</v>
      </c>
      <c r="T38" t="s">
        <v>326</v>
      </c>
      <c r="U38" t="str">
        <f>IF(Tableau1[Note_tot]="NA","NA",IF(Tableau1[Note_tot]&lt;=$Z$2,"faible",IF(AND(Tableau1[Note_tot]&gt;$Z$2,Tableau1[Note_tot]&lt;=$Z$3),"moyen",IF(Tableau1[Note_tot]&gt;$Z$3,"fort","NA"))))</f>
        <v>moyen</v>
      </c>
      <c r="V38">
        <v>0</v>
      </c>
      <c r="W3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8">
        <v>45</v>
      </c>
      <c r="Y38" s="9">
        <v>1.6444444439999999</v>
      </c>
    </row>
    <row r="39" spans="1:25" x14ac:dyDescent="0.3">
      <c r="A39" t="s">
        <v>18</v>
      </c>
      <c r="B39" t="s">
        <v>157</v>
      </c>
      <c r="C39">
        <v>3120</v>
      </c>
      <c r="D39">
        <v>3120</v>
      </c>
      <c r="E39" t="s">
        <v>158</v>
      </c>
      <c r="F39" t="s">
        <v>159</v>
      </c>
      <c r="G39" t="s">
        <v>30</v>
      </c>
      <c r="H39" t="s">
        <v>31</v>
      </c>
      <c r="I39" s="1"/>
      <c r="J3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9" t="s">
        <v>63</v>
      </c>
      <c r="L3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9">
        <v>7148.11</v>
      </c>
      <c r="N39">
        <v>43357.36</v>
      </c>
      <c r="O39">
        <v>16.486497329999999</v>
      </c>
      <c r="P39">
        <v>7</v>
      </c>
      <c r="Q39">
        <v>33.299999999999997</v>
      </c>
      <c r="R39">
        <f>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</f>
        <v>33.299999999999997</v>
      </c>
      <c r="S39">
        <v>11.45</v>
      </c>
      <c r="T39" t="s">
        <v>326</v>
      </c>
      <c r="U39" t="str">
        <f>IF(Tableau1[Note_tot]="NA","NA",IF(Tableau1[Note_tot]&lt;=$Z$2,"faible",IF(AND(Tableau1[Note_tot]&gt;$Z$2,Tableau1[Note_tot]&lt;=$Z$3),"moyen",IF(Tableau1[Note_tot]&gt;$Z$3,"fort","NA"))))</f>
        <v>moyen</v>
      </c>
      <c r="V39">
        <v>0</v>
      </c>
      <c r="W3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9">
        <v>17</v>
      </c>
      <c r="Y39" s="9">
        <v>2.0588235290000001</v>
      </c>
    </row>
    <row r="40" spans="1:25" x14ac:dyDescent="0.3">
      <c r="A40" t="s">
        <v>18</v>
      </c>
      <c r="B40" t="s">
        <v>151</v>
      </c>
      <c r="C40">
        <v>3608</v>
      </c>
      <c r="D40">
        <v>3608</v>
      </c>
      <c r="E40" t="s">
        <v>152</v>
      </c>
      <c r="F40" t="s">
        <v>153</v>
      </c>
      <c r="G40" t="s">
        <v>30</v>
      </c>
      <c r="H40" t="s">
        <v>31</v>
      </c>
      <c r="I40" s="1"/>
      <c r="J4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0" t="s">
        <v>63</v>
      </c>
      <c r="L4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0">
        <v>23511.97</v>
      </c>
      <c r="N40">
        <v>127111.91</v>
      </c>
      <c r="O40">
        <v>18.497062939999999</v>
      </c>
      <c r="P40">
        <v>7</v>
      </c>
      <c r="Q40">
        <v>33.299999999999997</v>
      </c>
      <c r="R40">
        <f>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</f>
        <v>33.299999999999997</v>
      </c>
      <c r="S40">
        <v>9.8699999999999992</v>
      </c>
      <c r="T40" t="s">
        <v>326</v>
      </c>
      <c r="U40" t="str">
        <f>IF(Tableau1[Note_tot]="NA","NA",IF(Tableau1[Note_tot]&lt;=$Z$2,"faible",IF(AND(Tableau1[Note_tot]&gt;$Z$2,Tableau1[Note_tot]&lt;=$Z$3),"moyen",IF(Tableau1[Note_tot]&gt;$Z$3,"fort","NA"))))</f>
        <v>moyen</v>
      </c>
      <c r="V40">
        <v>0</v>
      </c>
      <c r="W4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0">
        <v>42</v>
      </c>
      <c r="Y40" s="9">
        <v>1.595238095</v>
      </c>
    </row>
    <row r="41" spans="1:25" x14ac:dyDescent="0.3">
      <c r="A41" t="s">
        <v>18</v>
      </c>
      <c r="B41" t="s">
        <v>163</v>
      </c>
      <c r="C41">
        <v>2497</v>
      </c>
      <c r="D41">
        <v>2497</v>
      </c>
      <c r="E41" t="s">
        <v>164</v>
      </c>
      <c r="F41" t="s">
        <v>165</v>
      </c>
      <c r="G41" t="s">
        <v>30</v>
      </c>
      <c r="H41" t="s">
        <v>31</v>
      </c>
      <c r="I41" s="1"/>
      <c r="J4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1" t="s">
        <v>63</v>
      </c>
      <c r="L4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1">
        <v>2842.26</v>
      </c>
      <c r="N41">
        <v>19337.95</v>
      </c>
      <c r="O41">
        <v>14.69783509</v>
      </c>
      <c r="P41">
        <v>7</v>
      </c>
      <c r="Q41">
        <v>33.299999999999997</v>
      </c>
      <c r="R41">
        <f>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</f>
        <v>33.299999999999997</v>
      </c>
      <c r="S41">
        <v>24.28</v>
      </c>
      <c r="T41" t="s">
        <v>326</v>
      </c>
      <c r="U41" t="str">
        <f>IF(Tableau1[Note_tot]="NA","NA",IF(Tableau1[Note_tot]&lt;=$Z$2,"faible",IF(AND(Tableau1[Note_tot]&gt;$Z$2,Tableau1[Note_tot]&lt;=$Z$3),"moyen",IF(Tableau1[Note_tot]&gt;$Z$3,"fort","NA"))))</f>
        <v>moyen</v>
      </c>
      <c r="V41">
        <v>0</v>
      </c>
      <c r="W4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1">
        <v>27</v>
      </c>
      <c r="Y41" s="9">
        <v>2.2592592589999998</v>
      </c>
    </row>
    <row r="42" spans="1:25" x14ac:dyDescent="0.3">
      <c r="A42" t="s">
        <v>18</v>
      </c>
      <c r="B42" t="s">
        <v>160</v>
      </c>
      <c r="C42">
        <v>2938</v>
      </c>
      <c r="D42">
        <v>2938</v>
      </c>
      <c r="E42" t="s">
        <v>161</v>
      </c>
      <c r="F42" t="s">
        <v>162</v>
      </c>
      <c r="G42" t="s">
        <v>30</v>
      </c>
      <c r="H42" t="s">
        <v>31</v>
      </c>
      <c r="I42" s="1"/>
      <c r="J4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2" t="s">
        <v>63</v>
      </c>
      <c r="L4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2">
        <v>655.92</v>
      </c>
      <c r="N42">
        <v>4088</v>
      </c>
      <c r="O42">
        <v>16.045009780000001</v>
      </c>
      <c r="P42">
        <v>7</v>
      </c>
      <c r="Q42">
        <v>33.299999999999997</v>
      </c>
      <c r="R42">
        <f>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</f>
        <v>33.299999999999997</v>
      </c>
      <c r="S42">
        <v>48.28</v>
      </c>
      <c r="T42" t="s">
        <v>326</v>
      </c>
      <c r="U42" t="str">
        <f>IF(Tableau1[Note_tot]="NA","NA",IF(Tableau1[Note_tot]&lt;=$Z$2,"faible",IF(AND(Tableau1[Note_tot]&gt;$Z$2,Tableau1[Note_tot]&lt;=$Z$3),"moyen",IF(Tableau1[Note_tot]&gt;$Z$3,"fort","NA"))))</f>
        <v>moyen</v>
      </c>
      <c r="V42">
        <v>0</v>
      </c>
      <c r="W4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2">
        <v>50</v>
      </c>
      <c r="Y42" s="9">
        <v>1.44</v>
      </c>
    </row>
    <row r="43" spans="1:25" x14ac:dyDescent="0.3">
      <c r="A43" t="s">
        <v>18</v>
      </c>
      <c r="B43" t="s">
        <v>154</v>
      </c>
      <c r="C43">
        <v>974</v>
      </c>
      <c r="D43">
        <v>974</v>
      </c>
      <c r="E43" t="s">
        <v>155</v>
      </c>
      <c r="F43" t="s">
        <v>156</v>
      </c>
      <c r="G43" t="s">
        <v>22</v>
      </c>
      <c r="H43" t="s">
        <v>31</v>
      </c>
      <c r="I43" s="1"/>
      <c r="J4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3" t="s">
        <v>63</v>
      </c>
      <c r="L4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3">
        <v>645.17999999999995</v>
      </c>
      <c r="N43">
        <v>3573.08</v>
      </c>
      <c r="O43">
        <v>18.056690589999999</v>
      </c>
      <c r="P43">
        <v>7</v>
      </c>
      <c r="Q43">
        <v>33.299999999999997</v>
      </c>
      <c r="R43">
        <f>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</f>
        <v>33.299999999999997</v>
      </c>
      <c r="S43">
        <v>50.15</v>
      </c>
      <c r="T43" t="s">
        <v>326</v>
      </c>
      <c r="U43" t="str">
        <f>IF(Tableau1[Note_tot]="NA","NA",IF(Tableau1[Note_tot]&lt;=$Z$2,"faible",IF(AND(Tableau1[Note_tot]&gt;$Z$2,Tableau1[Note_tot]&lt;=$Z$3),"moyen",IF(Tableau1[Note_tot]&gt;$Z$3,"fort","NA"))))</f>
        <v>moyen</v>
      </c>
      <c r="V43">
        <v>0</v>
      </c>
      <c r="W4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3">
        <v>18</v>
      </c>
      <c r="Y43" s="9">
        <v>2.3333333330000001</v>
      </c>
    </row>
    <row r="44" spans="1:25" x14ac:dyDescent="0.3">
      <c r="A44" t="s">
        <v>18</v>
      </c>
      <c r="B44" t="s">
        <v>194</v>
      </c>
      <c r="C44">
        <v>2655</v>
      </c>
      <c r="D44">
        <v>2657</v>
      </c>
      <c r="E44" t="s">
        <v>195</v>
      </c>
      <c r="F44" t="s">
        <v>196</v>
      </c>
      <c r="G44" t="s">
        <v>30</v>
      </c>
      <c r="H44" t="s">
        <v>175</v>
      </c>
      <c r="I44" s="1"/>
      <c r="J4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4" t="s">
        <v>107</v>
      </c>
      <c r="L4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4">
        <v>58.62</v>
      </c>
      <c r="N44">
        <v>1576.7</v>
      </c>
      <c r="O44">
        <v>3.7178917990000002</v>
      </c>
      <c r="P44">
        <v>1</v>
      </c>
      <c r="Q44">
        <v>38.9</v>
      </c>
      <c r="R44" s="10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Row],[Note_tot_sans_LR_region]],"NA"))))))))))))))))</f>
        <v>38.9</v>
      </c>
      <c r="S44">
        <v>2.0099999999999998</v>
      </c>
      <c r="T44" t="s">
        <v>326</v>
      </c>
      <c r="U44" t="str">
        <f>IF(Tableau1[Note_tot]="NA","NA",IF(Tableau1[Note_tot]&lt;=$Z$2,"faible",IF(AND(Tableau1[Note_tot]&gt;$Z$2,Tableau1[Note_tot]&lt;=$Z$3),"moyen",IF(Tableau1[Note_tot]&gt;$Z$3,"fort","NA"))))</f>
        <v>moyen</v>
      </c>
      <c r="V44">
        <v>0</v>
      </c>
      <c r="W4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4">
        <v>1</v>
      </c>
      <c r="Y44" s="9">
        <v>1</v>
      </c>
    </row>
    <row r="45" spans="1:25" x14ac:dyDescent="0.3">
      <c r="A45" t="s">
        <v>18</v>
      </c>
      <c r="B45" t="s">
        <v>197</v>
      </c>
      <c r="C45">
        <v>3649</v>
      </c>
      <c r="D45">
        <v>3649</v>
      </c>
      <c r="E45" t="s">
        <v>198</v>
      </c>
      <c r="F45" t="s">
        <v>199</v>
      </c>
      <c r="G45" t="s">
        <v>30</v>
      </c>
      <c r="H45" t="s">
        <v>175</v>
      </c>
      <c r="I45" s="1"/>
      <c r="J4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5" t="s">
        <v>107</v>
      </c>
      <c r="L4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5">
        <v>40.9</v>
      </c>
      <c r="N45">
        <v>2315.89</v>
      </c>
      <c r="O45">
        <v>1.7660597010000001</v>
      </c>
      <c r="P45">
        <v>1</v>
      </c>
      <c r="Q45">
        <v>38.9</v>
      </c>
      <c r="R45" s="10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Row],[Note_tot_sans_LR_region]],"NA"))))))))))))))))</f>
        <v>38.9</v>
      </c>
      <c r="S45">
        <v>6.19</v>
      </c>
      <c r="T45" t="s">
        <v>326</v>
      </c>
      <c r="U45" t="str">
        <f>IF(Tableau1[Note_tot]="NA","NA",IF(Tableau1[Note_tot]&lt;=$Z$2,"faible",IF(AND(Tableau1[Note_tot]&gt;$Z$2,Tableau1[Note_tot]&lt;=$Z$3),"moyen",IF(Tableau1[Note_tot]&gt;$Z$3,"fort","NA"))))</f>
        <v>moyen</v>
      </c>
      <c r="V45">
        <v>0</v>
      </c>
      <c r="W4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5">
        <v>1</v>
      </c>
      <c r="Y45" s="9">
        <v>3</v>
      </c>
    </row>
    <row r="46" spans="1:25" x14ac:dyDescent="0.3">
      <c r="A46" t="s">
        <v>18</v>
      </c>
      <c r="B46" t="s">
        <v>200</v>
      </c>
      <c r="C46">
        <v>3089</v>
      </c>
      <c r="D46">
        <v>3089</v>
      </c>
      <c r="E46" t="s">
        <v>201</v>
      </c>
      <c r="F46" t="s">
        <v>202</v>
      </c>
      <c r="G46" t="s">
        <v>30</v>
      </c>
      <c r="H46" t="s">
        <v>175</v>
      </c>
      <c r="I46" s="1"/>
      <c r="J4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6" t="s">
        <v>107</v>
      </c>
      <c r="L4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6">
        <v>12.83</v>
      </c>
      <c r="N46">
        <v>4961.22</v>
      </c>
      <c r="O46">
        <v>0.25860574600000003</v>
      </c>
      <c r="P46">
        <v>1</v>
      </c>
      <c r="Q46">
        <v>38.9</v>
      </c>
      <c r="R46" s="10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Row],[Note_tot_sans_LR_region]],"NA"))))))))))))))))</f>
        <v>38.9</v>
      </c>
      <c r="S46">
        <v>0</v>
      </c>
      <c r="T46" t="s">
        <v>326</v>
      </c>
      <c r="U46" t="str">
        <f>IF(Tableau1[Note_tot]="NA","NA",IF(Tableau1[Note_tot]&lt;=$Z$2,"faible",IF(AND(Tableau1[Note_tot]&gt;$Z$2,Tableau1[Note_tot]&lt;=$Z$3),"moyen",IF(Tableau1[Note_tot]&gt;$Z$3,"fort","NA"))))</f>
        <v>moyen</v>
      </c>
      <c r="V46">
        <v>0</v>
      </c>
      <c r="W4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6">
        <v>1</v>
      </c>
      <c r="Y46" s="9">
        <v>3</v>
      </c>
    </row>
    <row r="47" spans="1:25" x14ac:dyDescent="0.3">
      <c r="A47" t="s">
        <v>18</v>
      </c>
      <c r="B47" t="s">
        <v>191</v>
      </c>
      <c r="C47">
        <v>2514</v>
      </c>
      <c r="D47">
        <v>2514</v>
      </c>
      <c r="E47" t="s">
        <v>192</v>
      </c>
      <c r="F47" t="s">
        <v>193</v>
      </c>
      <c r="G47" t="s">
        <v>30</v>
      </c>
      <c r="H47" t="s">
        <v>175</v>
      </c>
      <c r="I47" s="1"/>
      <c r="J4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7" t="s">
        <v>63</v>
      </c>
      <c r="L4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7">
        <v>309.77999999999997</v>
      </c>
      <c r="N47">
        <v>4242.32</v>
      </c>
      <c r="O47">
        <v>7.3021365669999998</v>
      </c>
      <c r="P47">
        <v>2</v>
      </c>
      <c r="Q47">
        <v>38.9</v>
      </c>
      <c r="R47" s="10">
        <f>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</f>
        <v>38.9</v>
      </c>
      <c r="S47">
        <v>5.64</v>
      </c>
      <c r="T47" t="s">
        <v>326</v>
      </c>
      <c r="U47" t="str">
        <f>IF(Tableau1[Note_tot]="NA","NA",IF(Tableau1[Note_tot]&lt;=$Z$2,"faible",IF(AND(Tableau1[Note_tot]&gt;$Z$2,Tableau1[Note_tot]&lt;=$Z$3),"moyen",IF(Tableau1[Note_tot]&gt;$Z$3,"fort","NA"))))</f>
        <v>moyen</v>
      </c>
      <c r="V47">
        <v>0</v>
      </c>
      <c r="W4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7">
        <v>17</v>
      </c>
      <c r="Y47" s="9">
        <v>2.2941176470000002</v>
      </c>
    </row>
    <row r="48" spans="1:25" x14ac:dyDescent="0.3">
      <c r="A48" t="s">
        <v>18</v>
      </c>
      <c r="B48" t="s">
        <v>188</v>
      </c>
      <c r="C48">
        <v>3571</v>
      </c>
      <c r="D48">
        <v>3571</v>
      </c>
      <c r="E48" t="s">
        <v>189</v>
      </c>
      <c r="F48" t="s">
        <v>190</v>
      </c>
      <c r="G48" t="s">
        <v>30</v>
      </c>
      <c r="H48" t="s">
        <v>23</v>
      </c>
      <c r="I48" s="1"/>
      <c r="J4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8" t="s">
        <v>107</v>
      </c>
      <c r="L4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8">
        <v>3373.81</v>
      </c>
      <c r="N48">
        <v>34655.47</v>
      </c>
      <c r="O48">
        <v>9.7352885419999993</v>
      </c>
      <c r="P48">
        <v>3</v>
      </c>
      <c r="Q48">
        <v>38.9</v>
      </c>
      <c r="R48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Row],[Note_tot_sans_LR_region]],"NA"))))))))))))))))</f>
        <v>38.9</v>
      </c>
      <c r="S48">
        <v>19.63</v>
      </c>
      <c r="T48" t="s">
        <v>326</v>
      </c>
      <c r="U48" t="str">
        <f>IF(Tableau1[Note_tot]="NA","NA",IF(Tableau1[Note_tot]&lt;=$Z$2,"faible",IF(AND(Tableau1[Note_tot]&gt;$Z$2,Tableau1[Note_tot]&lt;=$Z$3),"moyen",IF(Tableau1[Note_tot]&gt;$Z$3,"fort","NA"))))</f>
        <v>moyen</v>
      </c>
      <c r="V48">
        <v>0</v>
      </c>
      <c r="W4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8">
        <v>31</v>
      </c>
      <c r="Y48" s="9">
        <v>1.5806451610000001</v>
      </c>
    </row>
    <row r="49" spans="1:25" x14ac:dyDescent="0.3">
      <c r="A49" t="s">
        <v>18</v>
      </c>
      <c r="B49" t="s">
        <v>179</v>
      </c>
      <c r="C49">
        <v>2873</v>
      </c>
      <c r="D49">
        <v>2873</v>
      </c>
      <c r="E49" t="s">
        <v>180</v>
      </c>
      <c r="F49" t="s">
        <v>181</v>
      </c>
      <c r="G49" t="s">
        <v>30</v>
      </c>
      <c r="H49" t="s">
        <v>31</v>
      </c>
      <c r="I49" s="1"/>
      <c r="J4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9" t="s">
        <v>63</v>
      </c>
      <c r="L4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9">
        <v>20569.419999999998</v>
      </c>
      <c r="N49">
        <v>83208.37</v>
      </c>
      <c r="O49">
        <v>24.720373680000002</v>
      </c>
      <c r="P49">
        <v>8</v>
      </c>
      <c r="Q49">
        <v>38.9</v>
      </c>
      <c r="R49" s="10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Row],[Note_tot_sans_LR_region]],"NA"))))))))))))))))</f>
        <v>38.9</v>
      </c>
      <c r="S49">
        <v>10.08</v>
      </c>
      <c r="T49" t="s">
        <v>326</v>
      </c>
      <c r="U49" t="str">
        <f>IF(Tableau1[Note_tot]="NA","NA",IF(Tableau1[Note_tot]&lt;=$Z$2,"faible",IF(AND(Tableau1[Note_tot]&gt;$Z$2,Tableau1[Note_tot]&lt;=$Z$3),"moyen",IF(Tableau1[Note_tot]&gt;$Z$3,"fort","NA"))))</f>
        <v>moyen</v>
      </c>
      <c r="V49">
        <v>0</v>
      </c>
      <c r="W4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9">
        <v>50</v>
      </c>
      <c r="Y49" s="9">
        <v>1.7</v>
      </c>
    </row>
    <row r="50" spans="1:25" x14ac:dyDescent="0.3">
      <c r="A50" t="s">
        <v>18</v>
      </c>
      <c r="B50" t="s">
        <v>182</v>
      </c>
      <c r="C50">
        <v>2840</v>
      </c>
      <c r="D50">
        <v>2840</v>
      </c>
      <c r="E50" t="s">
        <v>183</v>
      </c>
      <c r="F50" t="s">
        <v>184</v>
      </c>
      <c r="G50" t="s">
        <v>30</v>
      </c>
      <c r="H50" t="s">
        <v>31</v>
      </c>
      <c r="I50" s="1"/>
      <c r="J5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0" t="s">
        <v>63</v>
      </c>
      <c r="L5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0">
        <v>44209.39</v>
      </c>
      <c r="N50">
        <v>195845.71</v>
      </c>
      <c r="O50">
        <v>22.573581010000002</v>
      </c>
      <c r="P50">
        <v>8</v>
      </c>
      <c r="Q50">
        <v>38.9</v>
      </c>
      <c r="R50" s="10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Row],[Note_tot_sans_LR_region]],"NA"))))))))))))))))</f>
        <v>38.9</v>
      </c>
      <c r="S50">
        <v>10.199999999999999</v>
      </c>
      <c r="T50" t="s">
        <v>326</v>
      </c>
      <c r="U50" t="str">
        <f>IF(Tableau1[Note_tot]="NA","NA",IF(Tableau1[Note_tot]&lt;=$Z$2,"faible",IF(AND(Tableau1[Note_tot]&gt;$Z$2,Tableau1[Note_tot]&lt;=$Z$3),"moyen",IF(Tableau1[Note_tot]&gt;$Z$3,"fort","NA"))))</f>
        <v>moyen</v>
      </c>
      <c r="V50">
        <v>0</v>
      </c>
      <c r="W5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0">
        <v>68</v>
      </c>
      <c r="Y50" s="9">
        <v>1.75</v>
      </c>
    </row>
    <row r="51" spans="1:25" x14ac:dyDescent="0.3">
      <c r="A51" t="s">
        <v>18</v>
      </c>
      <c r="B51" t="s">
        <v>185</v>
      </c>
      <c r="C51">
        <v>2832</v>
      </c>
      <c r="D51">
        <v>2832</v>
      </c>
      <c r="E51" t="s">
        <v>186</v>
      </c>
      <c r="F51" t="s">
        <v>187</v>
      </c>
      <c r="G51" t="s">
        <v>30</v>
      </c>
      <c r="H51" t="s">
        <v>31</v>
      </c>
      <c r="I51" s="1"/>
      <c r="J5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1">
        <v>0</v>
      </c>
      <c r="L5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1">
        <v>44175.99</v>
      </c>
      <c r="N51">
        <v>205820.41</v>
      </c>
      <c r="O51">
        <v>21.46336702</v>
      </c>
      <c r="P51">
        <v>8</v>
      </c>
      <c r="Q51">
        <v>38.9</v>
      </c>
      <c r="R51" s="10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Row],[Note_tot_sans_LR_region]],"NA"))))))))))))))))</f>
        <v>38.9</v>
      </c>
      <c r="S51">
        <v>10.11</v>
      </c>
      <c r="T51" t="s">
        <v>326</v>
      </c>
      <c r="U51" t="str">
        <f>IF(Tableau1[Note_tot]="NA","NA",IF(Tableau1[Note_tot]&lt;=$Z$2,"faible",IF(AND(Tableau1[Note_tot]&gt;$Z$2,Tableau1[Note_tot]&lt;=$Z$3),"moyen",IF(Tableau1[Note_tot]&gt;$Z$3,"fort","NA"))))</f>
        <v>moyen</v>
      </c>
      <c r="V51">
        <v>0</v>
      </c>
      <c r="W5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1">
        <v>58</v>
      </c>
      <c r="Y51" s="9">
        <v>1.862068966</v>
      </c>
    </row>
    <row r="52" spans="1:25" x14ac:dyDescent="0.3">
      <c r="A52" t="s">
        <v>18</v>
      </c>
      <c r="B52" t="s">
        <v>57</v>
      </c>
      <c r="C52">
        <v>4488</v>
      </c>
      <c r="D52">
        <v>4488</v>
      </c>
      <c r="E52" t="s">
        <v>58</v>
      </c>
      <c r="F52" t="s">
        <v>59</v>
      </c>
      <c r="G52" t="s">
        <v>30</v>
      </c>
      <c r="H52" t="s">
        <v>31</v>
      </c>
      <c r="I52" s="1"/>
      <c r="J5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2" t="s">
        <v>24</v>
      </c>
      <c r="L5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2">
        <v>3351.59</v>
      </c>
      <c r="N52">
        <v>15142.54</v>
      </c>
      <c r="O52">
        <v>22.133605060000001</v>
      </c>
      <c r="P52">
        <v>8</v>
      </c>
      <c r="Q52">
        <v>41.7</v>
      </c>
      <c r="R52" s="10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Row],[Note_tot_sans_LR_region]],"NA"))))))))))))))))</f>
        <v>41.7</v>
      </c>
      <c r="S52">
        <v>24.79</v>
      </c>
      <c r="T52" t="s">
        <v>326</v>
      </c>
      <c r="U52" t="str">
        <f>IF(Tableau1[Note_tot]="NA","NA",IF(Tableau1[Note_tot]&lt;=$Z$2,"faible",IF(AND(Tableau1[Note_tot]&gt;$Z$2,Tableau1[Note_tot]&lt;=$Z$3),"moyen",IF(Tableau1[Note_tot]&gt;$Z$3,"fort","NA"))))</f>
        <v>moyen</v>
      </c>
      <c r="V52">
        <v>2</v>
      </c>
      <c r="W5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52">
        <v>9</v>
      </c>
      <c r="Y52" s="9">
        <v>1.7777777779999999</v>
      </c>
    </row>
    <row r="53" spans="1:25" x14ac:dyDescent="0.3">
      <c r="A53" t="s">
        <v>18</v>
      </c>
      <c r="B53" t="s">
        <v>224</v>
      </c>
      <c r="C53">
        <v>3601</v>
      </c>
      <c r="D53">
        <v>3601</v>
      </c>
      <c r="E53" t="s">
        <v>225</v>
      </c>
      <c r="F53" t="s">
        <v>226</v>
      </c>
      <c r="G53" t="s">
        <v>30</v>
      </c>
      <c r="H53" t="s">
        <v>175</v>
      </c>
      <c r="I53" s="1"/>
      <c r="J5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3" t="s">
        <v>107</v>
      </c>
      <c r="L5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3">
        <v>1088.8900000000001</v>
      </c>
      <c r="N53">
        <v>23820.1</v>
      </c>
      <c r="O53">
        <v>4.5713074249999996</v>
      </c>
      <c r="P53">
        <v>2</v>
      </c>
      <c r="Q53">
        <v>44.4</v>
      </c>
      <c r="R53" s="10">
        <f>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</f>
        <v>44.4</v>
      </c>
      <c r="S53">
        <v>7.99</v>
      </c>
      <c r="T53" t="s">
        <v>326</v>
      </c>
      <c r="U53" t="str">
        <f>IF(Tableau1[Note_tot]="NA","NA",IF(Tableau1[Note_tot]&lt;=$Z$2,"faible",IF(AND(Tableau1[Note_tot]&gt;$Z$2,Tableau1[Note_tot]&lt;=$Z$3),"moyen",IF(Tableau1[Note_tot]&gt;$Z$3,"fort","NA"))))</f>
        <v>moyen</v>
      </c>
      <c r="V53">
        <v>0</v>
      </c>
      <c r="W5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3">
        <v>5</v>
      </c>
      <c r="Y53" s="9">
        <v>1.8</v>
      </c>
    </row>
    <row r="54" spans="1:25" x14ac:dyDescent="0.3">
      <c r="A54" t="s">
        <v>18</v>
      </c>
      <c r="B54" t="s">
        <v>221</v>
      </c>
      <c r="C54">
        <v>4221</v>
      </c>
      <c r="D54">
        <v>4221</v>
      </c>
      <c r="E54" t="s">
        <v>222</v>
      </c>
      <c r="F54" t="s">
        <v>223</v>
      </c>
      <c r="G54" t="s">
        <v>30</v>
      </c>
      <c r="H54" t="s">
        <v>175</v>
      </c>
      <c r="I54" s="1"/>
      <c r="J5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4" t="s">
        <v>107</v>
      </c>
      <c r="L5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4">
        <v>3064.73</v>
      </c>
      <c r="N54">
        <v>54241.440000000002</v>
      </c>
      <c r="O54">
        <v>5.6501634169999999</v>
      </c>
      <c r="P54">
        <v>2</v>
      </c>
      <c r="Q54">
        <v>44.4</v>
      </c>
      <c r="R54" s="10">
        <f>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</f>
        <v>44.4</v>
      </c>
      <c r="S54">
        <v>6.2</v>
      </c>
      <c r="T54" t="s">
        <v>326</v>
      </c>
      <c r="U54" t="str">
        <f>IF(Tableau1[Note_tot]="NA","NA",IF(Tableau1[Note_tot]&lt;=$Z$2,"faible",IF(AND(Tableau1[Note_tot]&gt;$Z$2,Tableau1[Note_tot]&lt;=$Z$3),"moyen",IF(Tableau1[Note_tot]&gt;$Z$3,"fort","NA"))))</f>
        <v>moyen</v>
      </c>
      <c r="V54">
        <v>0</v>
      </c>
      <c r="W5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4">
        <v>4</v>
      </c>
      <c r="Y54" s="9">
        <v>2.25</v>
      </c>
    </row>
    <row r="55" spans="1:25" x14ac:dyDescent="0.3">
      <c r="A55" t="s">
        <v>18</v>
      </c>
      <c r="B55" t="s">
        <v>218</v>
      </c>
      <c r="C55">
        <v>2741</v>
      </c>
      <c r="D55">
        <v>2741</v>
      </c>
      <c r="E55" t="s">
        <v>219</v>
      </c>
      <c r="F55" t="s">
        <v>220</v>
      </c>
      <c r="G55" t="s">
        <v>22</v>
      </c>
      <c r="H55" t="s">
        <v>23</v>
      </c>
      <c r="I55" s="1"/>
      <c r="J5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5" t="s">
        <v>63</v>
      </c>
      <c r="L5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5">
        <v>402.82</v>
      </c>
      <c r="N55">
        <v>3093.06</v>
      </c>
      <c r="O55">
        <v>13.02334905</v>
      </c>
      <c r="P55">
        <v>5</v>
      </c>
      <c r="Q55">
        <v>44.4</v>
      </c>
      <c r="R55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Row],[Note_tot_sans_LR_region]],"NA"))))))))))))))))</f>
        <v>44.4</v>
      </c>
      <c r="S55">
        <v>52.68</v>
      </c>
      <c r="T55" t="s">
        <v>326</v>
      </c>
      <c r="U55" t="str">
        <f>IF(Tableau1[Note_tot]="NA","NA",IF(Tableau1[Note_tot]&lt;=$Z$2,"faible",IF(AND(Tableau1[Note_tot]&gt;$Z$2,Tableau1[Note_tot]&lt;=$Z$3),"moyen",IF(Tableau1[Note_tot]&gt;$Z$3,"fort","NA"))))</f>
        <v>moyen</v>
      </c>
      <c r="V55">
        <v>0</v>
      </c>
      <c r="W5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5">
        <v>17</v>
      </c>
      <c r="Y55" s="9">
        <v>2.2941176470000002</v>
      </c>
    </row>
    <row r="56" spans="1:25" x14ac:dyDescent="0.3">
      <c r="A56" t="s">
        <v>18</v>
      </c>
      <c r="B56" t="s">
        <v>60</v>
      </c>
      <c r="C56">
        <v>2446</v>
      </c>
      <c r="D56">
        <v>2446</v>
      </c>
      <c r="E56" t="s">
        <v>61</v>
      </c>
      <c r="F56" t="s">
        <v>62</v>
      </c>
      <c r="G56" t="s">
        <v>22</v>
      </c>
      <c r="H56" t="s">
        <v>25</v>
      </c>
      <c r="I56" s="1"/>
      <c r="J5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6" t="s">
        <v>63</v>
      </c>
      <c r="L5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6">
        <v>1056.73</v>
      </c>
      <c r="N56">
        <v>8409.6299999999992</v>
      </c>
      <c r="O56">
        <v>12.565713349999999</v>
      </c>
      <c r="P56">
        <v>5</v>
      </c>
      <c r="Q56">
        <v>44.4</v>
      </c>
      <c r="R56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Row],[Note_tot_sans_LR_region]],"NA"))))))))))))))))</f>
        <v>44.4</v>
      </c>
      <c r="S56">
        <v>25.24</v>
      </c>
      <c r="T56" t="s">
        <v>326</v>
      </c>
      <c r="U56" t="str">
        <f>IF(Tableau1[Note_tot]="NA","NA",IF(Tableau1[Note_tot]&lt;=$Z$2,"faible",IF(AND(Tableau1[Note_tot]&gt;$Z$2,Tableau1[Note_tot]&lt;=$Z$3),"moyen",IF(Tableau1[Note_tot]&gt;$Z$3,"fort","NA"))))</f>
        <v>moyen</v>
      </c>
      <c r="V56">
        <v>1</v>
      </c>
      <c r="W5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1</v>
      </c>
      <c r="X56">
        <v>26</v>
      </c>
      <c r="Y56" s="9">
        <v>1</v>
      </c>
    </row>
    <row r="57" spans="1:25" x14ac:dyDescent="0.3">
      <c r="A57" t="s">
        <v>18</v>
      </c>
      <c r="B57" t="s">
        <v>242</v>
      </c>
      <c r="C57">
        <v>1975</v>
      </c>
      <c r="D57">
        <v>836222</v>
      </c>
      <c r="E57" t="s">
        <v>243</v>
      </c>
      <c r="F57" t="s">
        <v>244</v>
      </c>
      <c r="G57" t="s">
        <v>22</v>
      </c>
      <c r="H57" t="s">
        <v>23</v>
      </c>
      <c r="I57" s="1"/>
      <c r="J5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7">
        <v>0</v>
      </c>
      <c r="L5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7">
        <v>1567.69</v>
      </c>
      <c r="N57">
        <v>11964.43</v>
      </c>
      <c r="O57">
        <v>13.10292258</v>
      </c>
      <c r="P57">
        <v>5</v>
      </c>
      <c r="Q57">
        <v>44.4</v>
      </c>
      <c r="R57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Row],[Note_tot_sans_LR_region]],"NA"))))))))))))))))</f>
        <v>44.4</v>
      </c>
      <c r="S57">
        <v>41.54</v>
      </c>
      <c r="T57" t="s">
        <v>326</v>
      </c>
      <c r="U57" t="str">
        <f>IF(Tableau1[Note_tot]="NA","NA",IF(Tableau1[Note_tot]&lt;=$Z$2,"faible",IF(AND(Tableau1[Note_tot]&gt;$Z$2,Tableau1[Note_tot]&lt;=$Z$3),"moyen",IF(Tableau1[Note_tot]&gt;$Z$3,"fort","NA"))))</f>
        <v>moyen</v>
      </c>
      <c r="V57">
        <v>0</v>
      </c>
      <c r="W5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7">
        <v>18</v>
      </c>
      <c r="Y57" s="9">
        <v>2.111111111</v>
      </c>
    </row>
    <row r="58" spans="1:25" x14ac:dyDescent="0.3">
      <c r="A58" t="s">
        <v>18</v>
      </c>
      <c r="B58" t="s">
        <v>215</v>
      </c>
      <c r="C58">
        <v>2481</v>
      </c>
      <c r="D58">
        <v>2481</v>
      </c>
      <c r="E58" t="s">
        <v>216</v>
      </c>
      <c r="F58" t="s">
        <v>217</v>
      </c>
      <c r="G58" t="s">
        <v>30</v>
      </c>
      <c r="H58" t="s">
        <v>35</v>
      </c>
      <c r="I58" s="1"/>
      <c r="J5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8">
        <v>0</v>
      </c>
      <c r="L5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8">
        <v>3158.61</v>
      </c>
      <c r="N58">
        <v>17266.919999999998</v>
      </c>
      <c r="O58">
        <v>18.29283972</v>
      </c>
      <c r="P58">
        <v>7</v>
      </c>
      <c r="Q58">
        <v>44.4</v>
      </c>
      <c r="R58">
        <f>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</f>
        <v>44.4</v>
      </c>
      <c r="S58">
        <v>23.98</v>
      </c>
      <c r="T58" t="s">
        <v>326</v>
      </c>
      <c r="U58" t="str">
        <f>IF(Tableau1[Note_tot]="NA","NA",IF(Tableau1[Note_tot]&lt;=$Z$2,"faible",IF(AND(Tableau1[Note_tot]&gt;$Z$2,Tableau1[Note_tot]&lt;=$Z$3),"moyen",IF(Tableau1[Note_tot]&gt;$Z$3,"fort","NA"))))</f>
        <v>moyen</v>
      </c>
      <c r="V58">
        <v>0</v>
      </c>
      <c r="W5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8">
        <v>32</v>
      </c>
      <c r="Y58" s="9">
        <v>1.96875</v>
      </c>
    </row>
    <row r="59" spans="1:25" x14ac:dyDescent="0.3">
      <c r="A59" t="s">
        <v>18</v>
      </c>
      <c r="B59" t="s">
        <v>209</v>
      </c>
      <c r="C59">
        <v>3670</v>
      </c>
      <c r="D59">
        <v>3670</v>
      </c>
      <c r="E59" t="s">
        <v>210</v>
      </c>
      <c r="F59" t="s">
        <v>211</v>
      </c>
      <c r="G59" t="s">
        <v>30</v>
      </c>
      <c r="H59" t="s">
        <v>31</v>
      </c>
      <c r="I59" s="1"/>
      <c r="J5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9" t="s">
        <v>107</v>
      </c>
      <c r="L5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9">
        <v>21308.75</v>
      </c>
      <c r="N59">
        <v>107860.13</v>
      </c>
      <c r="O59">
        <v>19.755909809999999</v>
      </c>
      <c r="P59">
        <v>8</v>
      </c>
      <c r="Q59">
        <v>44.4</v>
      </c>
      <c r="R59" s="10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Row],[Note_tot_sans_LR_region]],"NA"))))))))))))))))</f>
        <v>44.4</v>
      </c>
      <c r="S59">
        <v>9.0399999999999991</v>
      </c>
      <c r="T59" t="s">
        <v>326</v>
      </c>
      <c r="U59" t="str">
        <f>IF(Tableau1[Note_tot]="NA","NA",IF(Tableau1[Note_tot]&lt;=$Z$2,"faible",IF(AND(Tableau1[Note_tot]&gt;$Z$2,Tableau1[Note_tot]&lt;=$Z$3),"moyen",IF(Tableau1[Note_tot]&gt;$Z$3,"fort","NA"))))</f>
        <v>moyen</v>
      </c>
      <c r="V59">
        <v>0</v>
      </c>
      <c r="W5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9">
        <v>43</v>
      </c>
      <c r="Y59" s="9">
        <v>1.604651163</v>
      </c>
    </row>
    <row r="60" spans="1:25" x14ac:dyDescent="0.3">
      <c r="A60" t="s">
        <v>18</v>
      </c>
      <c r="B60" t="s">
        <v>203</v>
      </c>
      <c r="C60">
        <v>2486</v>
      </c>
      <c r="D60">
        <v>2486</v>
      </c>
      <c r="E60" t="s">
        <v>204</v>
      </c>
      <c r="F60" t="s">
        <v>205</v>
      </c>
      <c r="G60" t="s">
        <v>30</v>
      </c>
      <c r="H60" t="s">
        <v>31</v>
      </c>
      <c r="I60" s="1"/>
      <c r="J6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0" t="s">
        <v>63</v>
      </c>
      <c r="L6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0">
        <v>392.5</v>
      </c>
      <c r="N60">
        <v>1149.49</v>
      </c>
      <c r="O60">
        <v>34.145577600000003</v>
      </c>
      <c r="P60">
        <v>9</v>
      </c>
      <c r="Q60">
        <v>44.4</v>
      </c>
      <c r="R60" s="10">
        <f>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Row],[Note_tot_sans_LR_region]],"NA"))))))))))))))))</f>
        <v>44.4</v>
      </c>
      <c r="S60">
        <v>35.36</v>
      </c>
      <c r="T60" t="s">
        <v>326</v>
      </c>
      <c r="U60" t="str">
        <f>IF(Tableau1[Note_tot]="NA","NA",IF(Tableau1[Note_tot]&lt;=$Z$2,"faible",IF(AND(Tableau1[Note_tot]&gt;$Z$2,Tableau1[Note_tot]&lt;=$Z$3),"moyen",IF(Tableau1[Note_tot]&gt;$Z$3,"fort","NA"))))</f>
        <v>moyen</v>
      </c>
      <c r="V60">
        <v>0</v>
      </c>
      <c r="W6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0">
        <v>10</v>
      </c>
      <c r="Y60" s="9">
        <v>2.5</v>
      </c>
    </row>
    <row r="61" spans="1:25" x14ac:dyDescent="0.3">
      <c r="A61" t="s">
        <v>18</v>
      </c>
      <c r="B61" t="s">
        <v>206</v>
      </c>
      <c r="C61">
        <v>1984</v>
      </c>
      <c r="D61">
        <v>1984</v>
      </c>
      <c r="E61" t="s">
        <v>207</v>
      </c>
      <c r="F61" t="s">
        <v>208</v>
      </c>
      <c r="G61" t="s">
        <v>22</v>
      </c>
      <c r="H61" t="s">
        <v>31</v>
      </c>
      <c r="I61" s="1"/>
      <c r="J6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1" t="s">
        <v>63</v>
      </c>
      <c r="L6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1">
        <v>1496.24</v>
      </c>
      <c r="N61">
        <v>4878.74</v>
      </c>
      <c r="O61">
        <v>30.66857426</v>
      </c>
      <c r="P61">
        <v>9</v>
      </c>
      <c r="Q61">
        <v>44.4</v>
      </c>
      <c r="R61" s="10">
        <f>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Row],[Note_tot_sans_LR_region]],"NA"))))))))))))))))</f>
        <v>44.4</v>
      </c>
      <c r="S61">
        <v>28.84</v>
      </c>
      <c r="T61" t="s">
        <v>326</v>
      </c>
      <c r="U61" t="str">
        <f>IF(Tableau1[Note_tot]="NA","NA",IF(Tableau1[Note_tot]&lt;=$Z$2,"faible",IF(AND(Tableau1[Note_tot]&gt;$Z$2,Tableau1[Note_tot]&lt;=$Z$3),"moyen",IF(Tableau1[Note_tot]&gt;$Z$3,"fort","NA"))))</f>
        <v>moyen</v>
      </c>
      <c r="V61">
        <v>0</v>
      </c>
      <c r="W6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1">
        <v>22</v>
      </c>
      <c r="Y61" s="9">
        <v>2.136363636</v>
      </c>
    </row>
    <row r="62" spans="1:25" x14ac:dyDescent="0.3">
      <c r="A62" t="s">
        <v>18</v>
      </c>
      <c r="B62" t="s">
        <v>19</v>
      </c>
      <c r="C62">
        <v>2576</v>
      </c>
      <c r="D62">
        <v>2576</v>
      </c>
      <c r="E62" t="s">
        <v>20</v>
      </c>
      <c r="F62" t="s">
        <v>21</v>
      </c>
      <c r="G62" t="s">
        <v>22</v>
      </c>
      <c r="H62" t="s">
        <v>23</v>
      </c>
      <c r="I62" s="1"/>
      <c r="J6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2" t="s">
        <v>63</v>
      </c>
      <c r="L6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2" t="s">
        <v>25</v>
      </c>
      <c r="N62" t="s">
        <v>26</v>
      </c>
      <c r="O62" t="s">
        <v>26</v>
      </c>
      <c r="P62" t="s">
        <v>26</v>
      </c>
      <c r="Q62">
        <v>44.4</v>
      </c>
      <c r="R62">
        <f>IF(Tableau1[[#This Row],[Note_LR_tendance]]="NA",Tableau1[[#This Row],[Note_tot_sans_LR_region]],Tableau1[[#This Row],[Note_LR_tendance]])</f>
        <v>44.4</v>
      </c>
      <c r="S62" t="s">
        <v>26</v>
      </c>
      <c r="T62" t="s">
        <v>326</v>
      </c>
      <c r="U62" t="str">
        <f>IF(Tableau1[Note_tot]="NA","NA",IF(Tableau1[Note_tot]&lt;=$Z$2,"faible",IF(AND(Tableau1[Note_tot]&gt;$Z$2,Tableau1[Note_tot]&lt;=$Z$3),"moyen",IF(Tableau1[Note_tot]&gt;$Z$3,"fort","NA"))))</f>
        <v>moyen</v>
      </c>
      <c r="V62">
        <v>4</v>
      </c>
      <c r="W6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4</v>
      </c>
      <c r="X62">
        <v>27</v>
      </c>
      <c r="Y62" s="9">
        <v>1.9629629630000001</v>
      </c>
    </row>
    <row r="63" spans="1:25" x14ac:dyDescent="0.3">
      <c r="A63" t="s">
        <v>18</v>
      </c>
      <c r="B63" t="s">
        <v>239</v>
      </c>
      <c r="C63">
        <v>3525</v>
      </c>
      <c r="D63">
        <v>3525</v>
      </c>
      <c r="E63" t="s">
        <v>240</v>
      </c>
      <c r="F63" t="s">
        <v>241</v>
      </c>
      <c r="G63" t="s">
        <v>30</v>
      </c>
      <c r="H63" t="s">
        <v>23</v>
      </c>
      <c r="I63" s="1"/>
      <c r="J6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3" t="s">
        <v>138</v>
      </c>
      <c r="L6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3">
        <v>253.03</v>
      </c>
      <c r="N63">
        <v>1929.57</v>
      </c>
      <c r="O63">
        <v>13.113284309999999</v>
      </c>
      <c r="P63">
        <v>6</v>
      </c>
      <c r="Q63">
        <v>50</v>
      </c>
      <c r="R63" s="10">
        <f>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Row],[Note_tot_sans_LR_region]],"NA"))))))))))))))))</f>
        <v>50</v>
      </c>
      <c r="S63">
        <v>34.380000000000003</v>
      </c>
      <c r="T63" t="s">
        <v>325</v>
      </c>
      <c r="U63" t="str">
        <f>IF(Tableau1[Note_tot]="NA","NA",IF(Tableau1[Note_tot]&lt;=$Z$2,"faible",IF(AND(Tableau1[Note_tot]&gt;$Z$2,Tableau1[Note_tot]&lt;=$Z$3),"moyen",IF(Tableau1[Note_tot]&gt;$Z$3,"fort","NA"))))</f>
        <v>fort</v>
      </c>
      <c r="V63">
        <v>0</v>
      </c>
      <c r="W6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3">
        <v>14</v>
      </c>
      <c r="Y63" s="9">
        <v>2</v>
      </c>
    </row>
    <row r="64" spans="1:25" x14ac:dyDescent="0.3">
      <c r="A64" t="s">
        <v>18</v>
      </c>
      <c r="B64" t="s">
        <v>236</v>
      </c>
      <c r="C64">
        <v>3036</v>
      </c>
      <c r="D64">
        <v>3036</v>
      </c>
      <c r="E64" t="s">
        <v>237</v>
      </c>
      <c r="F64" t="s">
        <v>238</v>
      </c>
      <c r="G64" t="s">
        <v>22</v>
      </c>
      <c r="H64" t="s">
        <v>35</v>
      </c>
      <c r="I64" s="1"/>
      <c r="J6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4" t="s">
        <v>107</v>
      </c>
      <c r="L6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4">
        <v>5917.86</v>
      </c>
      <c r="N64">
        <v>38744.58</v>
      </c>
      <c r="O64">
        <v>15.274033169999999</v>
      </c>
      <c r="P64">
        <v>7</v>
      </c>
      <c r="Q64">
        <v>50</v>
      </c>
      <c r="R64">
        <f>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</f>
        <v>50</v>
      </c>
      <c r="S64">
        <v>17.52</v>
      </c>
      <c r="T64" t="s">
        <v>325</v>
      </c>
      <c r="U64" t="str">
        <f>IF(Tableau1[Note_tot]="NA","NA",IF(Tableau1[Note_tot]&lt;=$Z$2,"faible",IF(AND(Tableau1[Note_tot]&gt;$Z$2,Tableau1[Note_tot]&lt;=$Z$3),"moyen",IF(Tableau1[Note_tot]&gt;$Z$3,"fort","NA"))))</f>
        <v>fort</v>
      </c>
      <c r="V64">
        <v>0</v>
      </c>
      <c r="W6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4">
        <v>27</v>
      </c>
      <c r="Y64" s="9">
        <v>1.888888889</v>
      </c>
    </row>
    <row r="65" spans="1:25" x14ac:dyDescent="0.3">
      <c r="A65" t="s">
        <v>18</v>
      </c>
      <c r="B65" t="s">
        <v>212</v>
      </c>
      <c r="C65">
        <v>2651</v>
      </c>
      <c r="D65">
        <v>2651</v>
      </c>
      <c r="E65" t="s">
        <v>213</v>
      </c>
      <c r="F65" t="s">
        <v>214</v>
      </c>
      <c r="G65" t="s">
        <v>30</v>
      </c>
      <c r="H65" t="s">
        <v>35</v>
      </c>
      <c r="I65" s="1"/>
      <c r="J6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5" t="s">
        <v>63</v>
      </c>
      <c r="L6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5">
        <v>6799.58</v>
      </c>
      <c r="N65">
        <v>35504.03</v>
      </c>
      <c r="O65">
        <v>19.15157237</v>
      </c>
      <c r="P65">
        <v>8</v>
      </c>
      <c r="Q65">
        <v>50</v>
      </c>
      <c r="R65" s="10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Row],[Note_tot_sans_LR_region]],"NA"))))))))))))))))</f>
        <v>50</v>
      </c>
      <c r="S65">
        <v>25.27</v>
      </c>
      <c r="T65" t="s">
        <v>325</v>
      </c>
      <c r="U65" t="str">
        <f>IF(Tableau1[Note_tot]="NA","NA",IF(Tableau1[Note_tot]&lt;=$Z$2,"faible",IF(AND(Tableau1[Note_tot]&gt;$Z$2,Tableau1[Note_tot]&lt;=$Z$3),"moyen",IF(Tableau1[Note_tot]&gt;$Z$3,"fort","NA"))))</f>
        <v>fort</v>
      </c>
      <c r="V65">
        <v>0</v>
      </c>
      <c r="W6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5">
        <v>18</v>
      </c>
      <c r="Y65" s="9">
        <v>1.0555555560000001</v>
      </c>
    </row>
    <row r="66" spans="1:25" x14ac:dyDescent="0.3">
      <c r="A66" t="s">
        <v>18</v>
      </c>
      <c r="B66" t="s">
        <v>233</v>
      </c>
      <c r="C66">
        <v>3807</v>
      </c>
      <c r="D66">
        <v>3807</v>
      </c>
      <c r="E66" t="s">
        <v>234</v>
      </c>
      <c r="F66" t="s">
        <v>235</v>
      </c>
      <c r="G66" t="s">
        <v>30</v>
      </c>
      <c r="H66" t="s">
        <v>35</v>
      </c>
      <c r="I66" s="1"/>
      <c r="J6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6">
        <v>0</v>
      </c>
      <c r="L6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6">
        <v>54700.87</v>
      </c>
      <c r="N66">
        <v>258372.13</v>
      </c>
      <c r="O66">
        <v>21.171350799999999</v>
      </c>
      <c r="P66">
        <v>8</v>
      </c>
      <c r="Q66">
        <v>50</v>
      </c>
      <c r="R66" s="10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Row],[Note_tot_sans_LR_region]],"NA"))))))))))))))))</f>
        <v>50</v>
      </c>
      <c r="S66">
        <v>9.2799999999999994</v>
      </c>
      <c r="T66" t="s">
        <v>325</v>
      </c>
      <c r="U66" t="str">
        <f>IF(Tableau1[Note_tot]="NA","NA",IF(Tableau1[Note_tot]&lt;=$Z$2,"faible",IF(AND(Tableau1[Note_tot]&gt;$Z$2,Tableau1[Note_tot]&lt;=$Z$3),"moyen",IF(Tableau1[Note_tot]&gt;$Z$3,"fort","NA"))))</f>
        <v>fort</v>
      </c>
      <c r="V66">
        <v>0</v>
      </c>
      <c r="W6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6">
        <v>55</v>
      </c>
      <c r="Y66" s="9">
        <v>1.9090909089999999</v>
      </c>
    </row>
    <row r="67" spans="1:25" x14ac:dyDescent="0.3">
      <c r="A67" t="s">
        <v>18</v>
      </c>
      <c r="B67" t="s">
        <v>230</v>
      </c>
      <c r="C67">
        <v>2559</v>
      </c>
      <c r="D67">
        <v>2559</v>
      </c>
      <c r="E67" t="s">
        <v>231</v>
      </c>
      <c r="F67" t="s">
        <v>232</v>
      </c>
      <c r="G67" t="s">
        <v>22</v>
      </c>
      <c r="H67" t="s">
        <v>31</v>
      </c>
      <c r="I67" s="1"/>
      <c r="J6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7" t="s">
        <v>107</v>
      </c>
      <c r="L6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7">
        <v>11668.16</v>
      </c>
      <c r="N67">
        <v>43010.85</v>
      </c>
      <c r="O67">
        <v>27.12841062</v>
      </c>
      <c r="P67">
        <v>9</v>
      </c>
      <c r="Q67">
        <v>50</v>
      </c>
      <c r="R67" s="10">
        <f>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Row],[Note_tot_sans_LR_region]],"NA"))))))))))))))))</f>
        <v>50</v>
      </c>
      <c r="S67">
        <v>8.1</v>
      </c>
      <c r="T67" t="s">
        <v>325</v>
      </c>
      <c r="U67" t="str">
        <f>IF(Tableau1[Note_tot]="NA","NA",IF(Tableau1[Note_tot]&lt;=$Z$2,"faible",IF(AND(Tableau1[Note_tot]&gt;$Z$2,Tableau1[Note_tot]&lt;=$Z$3),"moyen",IF(Tableau1[Note_tot]&gt;$Z$3,"fort","NA"))))</f>
        <v>fort</v>
      </c>
      <c r="V67">
        <v>0</v>
      </c>
      <c r="W6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7">
        <v>52</v>
      </c>
      <c r="Y67" s="9">
        <v>1.961538462</v>
      </c>
    </row>
    <row r="68" spans="1:25" x14ac:dyDescent="0.3">
      <c r="A68" t="s">
        <v>18</v>
      </c>
      <c r="B68" t="s">
        <v>227</v>
      </c>
      <c r="C68">
        <v>3533</v>
      </c>
      <c r="D68">
        <v>3533</v>
      </c>
      <c r="E68" t="s">
        <v>228</v>
      </c>
      <c r="F68" t="s">
        <v>229</v>
      </c>
      <c r="G68" t="s">
        <v>30</v>
      </c>
      <c r="H68" t="s">
        <v>31</v>
      </c>
      <c r="I68" s="1"/>
      <c r="J6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8" t="s">
        <v>138</v>
      </c>
      <c r="L6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8">
        <v>20522.71</v>
      </c>
      <c r="N68">
        <v>40306.550000000003</v>
      </c>
      <c r="O68">
        <v>50.916563189999998</v>
      </c>
      <c r="P68">
        <v>10</v>
      </c>
      <c r="Q68">
        <v>50</v>
      </c>
      <c r="R68" s="10">
        <f>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</f>
        <v>50</v>
      </c>
      <c r="S68">
        <v>8.98</v>
      </c>
      <c r="T68" t="s">
        <v>325</v>
      </c>
      <c r="U68" t="str">
        <f>IF(Tableau1[Note_tot]="NA","NA",IF(Tableau1[Note_tot]&lt;=$Z$2,"faible",IF(AND(Tableau1[Note_tot]&gt;$Z$2,Tableau1[Note_tot]&lt;=$Z$3),"moyen",IF(Tableau1[Note_tot]&gt;$Z$3,"fort","NA"))))</f>
        <v>fort</v>
      </c>
      <c r="V68">
        <v>0</v>
      </c>
      <c r="W6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8">
        <v>17</v>
      </c>
      <c r="Y68" s="9">
        <v>1.411764706</v>
      </c>
    </row>
    <row r="69" spans="1:25" x14ac:dyDescent="0.3">
      <c r="A69" t="s">
        <v>18</v>
      </c>
      <c r="B69" t="s">
        <v>67</v>
      </c>
      <c r="C69">
        <v>3039</v>
      </c>
      <c r="D69">
        <v>3039</v>
      </c>
      <c r="E69" t="s">
        <v>68</v>
      </c>
      <c r="F69" t="s">
        <v>69</v>
      </c>
      <c r="G69" t="s">
        <v>30</v>
      </c>
      <c r="H69" t="s">
        <v>23</v>
      </c>
      <c r="I69" s="1"/>
      <c r="J6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9" t="s">
        <v>24</v>
      </c>
      <c r="L6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9">
        <v>192.08</v>
      </c>
      <c r="N69">
        <v>1349.99</v>
      </c>
      <c r="O69">
        <v>14.228253540000001</v>
      </c>
      <c r="P69">
        <v>6</v>
      </c>
      <c r="Q69">
        <v>52.8</v>
      </c>
      <c r="R69" s="10">
        <f>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Row],[Note_tot_sans_LR_region]],"NA"))))))))))))))))</f>
        <v>52.8</v>
      </c>
      <c r="S69">
        <v>50.44</v>
      </c>
      <c r="T69" t="s">
        <v>325</v>
      </c>
      <c r="U69" t="str">
        <f>IF(Tableau1[Note_tot]="NA","NA",IF(Tableau1[Note_tot]&lt;=$Z$2,"faible",IF(AND(Tableau1[Note_tot]&gt;$Z$2,Tableau1[Note_tot]&lt;=$Z$3),"moyen",IF(Tableau1[Note_tot]&gt;$Z$3,"fort","NA"))))</f>
        <v>fort</v>
      </c>
      <c r="V69">
        <v>2</v>
      </c>
      <c r="W6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69">
        <v>13</v>
      </c>
      <c r="Y69" s="9">
        <v>2.307692308</v>
      </c>
    </row>
    <row r="70" spans="1:25" x14ac:dyDescent="0.3">
      <c r="A70" t="s">
        <v>18</v>
      </c>
      <c r="B70" t="s">
        <v>64</v>
      </c>
      <c r="C70">
        <v>2887</v>
      </c>
      <c r="D70">
        <v>2887</v>
      </c>
      <c r="E70" t="s">
        <v>65</v>
      </c>
      <c r="F70" t="s">
        <v>66</v>
      </c>
      <c r="G70" t="s">
        <v>30</v>
      </c>
      <c r="H70" t="s">
        <v>35</v>
      </c>
      <c r="I70" s="1"/>
      <c r="J7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0" t="s">
        <v>24</v>
      </c>
      <c r="L7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0">
        <v>7865.8</v>
      </c>
      <c r="N70">
        <v>34486.79</v>
      </c>
      <c r="O70">
        <v>22.8081535</v>
      </c>
      <c r="P70">
        <v>8</v>
      </c>
      <c r="Q70">
        <v>52.8</v>
      </c>
      <c r="R70" s="10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Row],[Note_tot_sans_LR_region]],"NA"))))))))))))))))</f>
        <v>52.8</v>
      </c>
      <c r="S70">
        <v>12.56</v>
      </c>
      <c r="T70" t="s">
        <v>325</v>
      </c>
      <c r="U70" t="str">
        <f>IF(Tableau1[Note_tot]="NA","NA",IF(Tableau1[Note_tot]&lt;=$Z$2,"faible",IF(AND(Tableau1[Note_tot]&gt;$Z$2,Tableau1[Note_tot]&lt;=$Z$3),"moyen",IF(Tableau1[Note_tot]&gt;$Z$3,"fort","NA"))))</f>
        <v>fort</v>
      </c>
      <c r="V70">
        <v>2</v>
      </c>
      <c r="W7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70">
        <v>23</v>
      </c>
      <c r="Y70" s="9">
        <v>1.956521739</v>
      </c>
    </row>
    <row r="71" spans="1:25" x14ac:dyDescent="0.3">
      <c r="A71" t="s">
        <v>18</v>
      </c>
      <c r="B71" t="s">
        <v>254</v>
      </c>
      <c r="C71">
        <v>3053</v>
      </c>
      <c r="D71">
        <v>3053</v>
      </c>
      <c r="E71" t="s">
        <v>255</v>
      </c>
      <c r="F71" t="s">
        <v>256</v>
      </c>
      <c r="G71" t="s">
        <v>30</v>
      </c>
      <c r="H71" t="s">
        <v>175</v>
      </c>
      <c r="I71" s="1"/>
      <c r="J7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1" t="s">
        <v>107</v>
      </c>
      <c r="L7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1">
        <v>384.3</v>
      </c>
      <c r="N71">
        <v>3562.18</v>
      </c>
      <c r="O71">
        <v>10.788337479999999</v>
      </c>
      <c r="P71">
        <v>4</v>
      </c>
      <c r="Q71">
        <v>55.6</v>
      </c>
      <c r="R71" s="10">
        <f>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</f>
        <v>55.6</v>
      </c>
      <c r="S71">
        <v>13.97</v>
      </c>
      <c r="T71" t="s">
        <v>325</v>
      </c>
      <c r="U71" t="str">
        <f>IF(Tableau1[Note_tot]="NA","NA",IF(Tableau1[Note_tot]&lt;=$Z$2,"faible",IF(AND(Tableau1[Note_tot]&gt;$Z$2,Tableau1[Note_tot]&lt;=$Z$3),"moyen",IF(Tableau1[Note_tot]&gt;$Z$3,"fort","NA"))))</f>
        <v>fort</v>
      </c>
      <c r="V71">
        <v>0</v>
      </c>
      <c r="W7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1">
        <v>3</v>
      </c>
      <c r="Y71" s="9">
        <v>2.3333333330000001</v>
      </c>
    </row>
    <row r="72" spans="1:25" x14ac:dyDescent="0.3">
      <c r="A72" t="s">
        <v>18</v>
      </c>
      <c r="B72" t="s">
        <v>251</v>
      </c>
      <c r="C72">
        <v>1991</v>
      </c>
      <c r="D72">
        <v>1991</v>
      </c>
      <c r="E72" t="s">
        <v>252</v>
      </c>
      <c r="F72" t="s">
        <v>253</v>
      </c>
      <c r="G72" t="s">
        <v>22</v>
      </c>
      <c r="H72" t="s">
        <v>23</v>
      </c>
      <c r="I72" s="1"/>
      <c r="J7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2" t="s">
        <v>107</v>
      </c>
      <c r="L7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2">
        <v>1398.86</v>
      </c>
      <c r="N72">
        <v>10013.959999999999</v>
      </c>
      <c r="O72">
        <v>13.969099140000001</v>
      </c>
      <c r="P72">
        <v>6</v>
      </c>
      <c r="Q72">
        <v>55.6</v>
      </c>
      <c r="R72" s="10">
        <f>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Row],[Note_tot_sans_LR_region]],"NA"))))))))))))))))</f>
        <v>55.6</v>
      </c>
      <c r="S72">
        <v>33.229999999999997</v>
      </c>
      <c r="T72" t="s">
        <v>325</v>
      </c>
      <c r="U72" t="str">
        <f>IF(Tableau1[Note_tot]="NA","NA",IF(Tableau1[Note_tot]&lt;=$Z$2,"faible",IF(AND(Tableau1[Note_tot]&gt;$Z$2,Tableau1[Note_tot]&lt;=$Z$3),"moyen",IF(Tableau1[Note_tot]&gt;$Z$3,"fort","NA"))))</f>
        <v>fort</v>
      </c>
      <c r="V72">
        <v>0</v>
      </c>
      <c r="W7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2">
        <v>27</v>
      </c>
      <c r="Y72" s="9">
        <v>2.1481481480000002</v>
      </c>
    </row>
    <row r="73" spans="1:25" x14ac:dyDescent="0.3">
      <c r="A73" t="s">
        <v>18</v>
      </c>
      <c r="B73" t="s">
        <v>248</v>
      </c>
      <c r="C73">
        <v>3187</v>
      </c>
      <c r="D73">
        <v>3187</v>
      </c>
      <c r="E73" t="s">
        <v>249</v>
      </c>
      <c r="F73" t="s">
        <v>250</v>
      </c>
      <c r="G73" t="s">
        <v>22</v>
      </c>
      <c r="H73" t="s">
        <v>35</v>
      </c>
      <c r="I73" s="1"/>
      <c r="J7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3" t="s">
        <v>107</v>
      </c>
      <c r="L7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3">
        <v>10344.56</v>
      </c>
      <c r="N73">
        <v>43212.89</v>
      </c>
      <c r="O73">
        <v>23.938597949999998</v>
      </c>
      <c r="P73">
        <v>8</v>
      </c>
      <c r="Q73">
        <v>55.6</v>
      </c>
      <c r="R73" s="10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Row],[Note_tot_sans_LR_region]],"NA"))))))))))))))))</f>
        <v>55.6</v>
      </c>
      <c r="S73">
        <v>11.36</v>
      </c>
      <c r="T73" t="s">
        <v>325</v>
      </c>
      <c r="U73" t="str">
        <f>IF(Tableau1[Note_tot]="NA","NA",IF(Tableau1[Note_tot]&lt;=$Z$2,"faible",IF(AND(Tableau1[Note_tot]&gt;$Z$2,Tableau1[Note_tot]&lt;=$Z$3),"moyen",IF(Tableau1[Note_tot]&gt;$Z$3,"fort","NA"))))</f>
        <v>fort</v>
      </c>
      <c r="V73">
        <v>0</v>
      </c>
      <c r="W7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3">
        <v>39</v>
      </c>
      <c r="Y73" s="9">
        <v>1.8717948719999999</v>
      </c>
    </row>
    <row r="74" spans="1:25" x14ac:dyDescent="0.3">
      <c r="A74" t="s">
        <v>18</v>
      </c>
      <c r="B74" t="s">
        <v>269</v>
      </c>
      <c r="C74">
        <v>2543</v>
      </c>
      <c r="D74">
        <v>2543</v>
      </c>
      <c r="E74" t="s">
        <v>270</v>
      </c>
      <c r="F74" t="s">
        <v>271</v>
      </c>
      <c r="G74" t="s">
        <v>22</v>
      </c>
      <c r="H74" t="s">
        <v>70</v>
      </c>
      <c r="I74" s="1"/>
      <c r="J7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4" t="s">
        <v>107</v>
      </c>
      <c r="L7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4">
        <v>96.31</v>
      </c>
      <c r="N74">
        <v>987.2</v>
      </c>
      <c r="O74">
        <v>9.7558752030000004</v>
      </c>
      <c r="P74">
        <v>3</v>
      </c>
      <c r="Q74">
        <v>61.1</v>
      </c>
      <c r="R74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Row],[Note_tot_sans_LR_region]],"NA"))))))))))))))))</f>
        <v>61.1</v>
      </c>
      <c r="S74">
        <v>42.87</v>
      </c>
      <c r="T74" t="s">
        <v>325</v>
      </c>
      <c r="U74" t="str">
        <f>IF(Tableau1[Note_tot]="NA","NA",IF(Tableau1[Note_tot]&lt;=$Z$2,"faible",IF(AND(Tableau1[Note_tot]&gt;$Z$2,Tableau1[Note_tot]&lt;=$Z$3),"moyen",IF(Tableau1[Note_tot]&gt;$Z$3,"fort","NA"))))</f>
        <v>fort</v>
      </c>
      <c r="V74">
        <v>0</v>
      </c>
      <c r="W7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4">
        <v>33</v>
      </c>
      <c r="Y74" s="9">
        <v>2.0909090909999999</v>
      </c>
    </row>
    <row r="75" spans="1:25" x14ac:dyDescent="0.3">
      <c r="A75" t="s">
        <v>18</v>
      </c>
      <c r="B75" t="s">
        <v>266</v>
      </c>
      <c r="C75">
        <v>2477</v>
      </c>
      <c r="D75">
        <v>2477</v>
      </c>
      <c r="E75" t="s">
        <v>267</v>
      </c>
      <c r="F75" t="s">
        <v>268</v>
      </c>
      <c r="G75" t="s">
        <v>30</v>
      </c>
      <c r="H75" t="s">
        <v>175</v>
      </c>
      <c r="I75" s="1"/>
      <c r="J7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5" t="s">
        <v>107</v>
      </c>
      <c r="L7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5">
        <v>662.25</v>
      </c>
      <c r="N75">
        <v>5157.59</v>
      </c>
      <c r="O75">
        <v>12.840299440000001</v>
      </c>
      <c r="P75">
        <v>5</v>
      </c>
      <c r="Q75">
        <v>61.1</v>
      </c>
      <c r="R75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Row],[Note_tot_sans_LR_region]],"NA"))))))))))))))))</f>
        <v>61.1</v>
      </c>
      <c r="S75">
        <v>34.68</v>
      </c>
      <c r="T75" t="s">
        <v>325</v>
      </c>
      <c r="U75" t="str">
        <f>IF(Tableau1[Note_tot]="NA","NA",IF(Tableau1[Note_tot]&lt;=$Z$2,"faible",IF(AND(Tableau1[Note_tot]&gt;$Z$2,Tableau1[Note_tot]&lt;=$Z$3),"moyen",IF(Tableau1[Note_tot]&gt;$Z$3,"fort","NA"))))</f>
        <v>fort</v>
      </c>
      <c r="V75">
        <v>0</v>
      </c>
      <c r="W7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5">
        <v>13</v>
      </c>
      <c r="Y75" s="9">
        <v>1.846153846</v>
      </c>
    </row>
    <row r="76" spans="1:25" x14ac:dyDescent="0.3">
      <c r="A76" t="s">
        <v>18</v>
      </c>
      <c r="B76" t="s">
        <v>263</v>
      </c>
      <c r="C76">
        <v>2971</v>
      </c>
      <c r="D76">
        <v>2971</v>
      </c>
      <c r="E76" t="s">
        <v>264</v>
      </c>
      <c r="F76" t="s">
        <v>265</v>
      </c>
      <c r="G76" t="s">
        <v>30</v>
      </c>
      <c r="H76" t="s">
        <v>35</v>
      </c>
      <c r="I76" s="1"/>
      <c r="J7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6" t="s">
        <v>138</v>
      </c>
      <c r="L7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6">
        <v>11369.89</v>
      </c>
      <c r="N76">
        <v>21835.82</v>
      </c>
      <c r="O76">
        <v>52.069901659999999</v>
      </c>
      <c r="P76">
        <v>10</v>
      </c>
      <c r="Q76">
        <v>61.1</v>
      </c>
      <c r="R76" s="10">
        <f>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</f>
        <v>61.1</v>
      </c>
      <c r="S76">
        <v>15.68</v>
      </c>
      <c r="T76" t="s">
        <v>325</v>
      </c>
      <c r="U76" t="str">
        <f>IF(Tableau1[Note_tot]="NA","NA",IF(Tableau1[Note_tot]&lt;=$Z$2,"faible",IF(AND(Tableau1[Note_tot]&gt;$Z$2,Tableau1[Note_tot]&lt;=$Z$3),"moyen",IF(Tableau1[Note_tot]&gt;$Z$3,"fort","NA"))))</f>
        <v>fort</v>
      </c>
      <c r="V76">
        <v>0</v>
      </c>
      <c r="W7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6">
        <v>9</v>
      </c>
      <c r="Y76" s="9">
        <v>1.4444444439999999</v>
      </c>
    </row>
    <row r="77" spans="1:25" x14ac:dyDescent="0.3">
      <c r="A77" t="s">
        <v>18</v>
      </c>
      <c r="B77" t="s">
        <v>257</v>
      </c>
      <c r="C77">
        <v>3507</v>
      </c>
      <c r="D77">
        <v>3507</v>
      </c>
      <c r="E77" t="s">
        <v>258</v>
      </c>
      <c r="F77" t="s">
        <v>259</v>
      </c>
      <c r="G77" t="s">
        <v>30</v>
      </c>
      <c r="H77" t="s">
        <v>35</v>
      </c>
      <c r="I77" s="1"/>
      <c r="J7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7" t="s">
        <v>63</v>
      </c>
      <c r="L7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7">
        <v>10638.36</v>
      </c>
      <c r="N77">
        <v>18934.810000000001</v>
      </c>
      <c r="O77">
        <v>56.184139160000001</v>
      </c>
      <c r="P77">
        <v>10</v>
      </c>
      <c r="Q77">
        <v>61.1</v>
      </c>
      <c r="R77" s="10">
        <f>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</f>
        <v>61.1</v>
      </c>
      <c r="S77">
        <v>7.08</v>
      </c>
      <c r="T77" t="s">
        <v>325</v>
      </c>
      <c r="U77" t="str">
        <f>IF(Tableau1[Note_tot]="NA","NA",IF(Tableau1[Note_tot]&lt;=$Z$2,"faible",IF(AND(Tableau1[Note_tot]&gt;$Z$2,Tableau1[Note_tot]&lt;=$Z$3),"moyen",IF(Tableau1[Note_tot]&gt;$Z$3,"fort","NA"))))</f>
        <v>fort</v>
      </c>
      <c r="V77">
        <v>0</v>
      </c>
      <c r="W7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7">
        <v>14</v>
      </c>
      <c r="Y77" s="9">
        <v>2.1428571430000001</v>
      </c>
    </row>
    <row r="78" spans="1:25" x14ac:dyDescent="0.3">
      <c r="A78" t="s">
        <v>18</v>
      </c>
      <c r="B78" t="s">
        <v>260</v>
      </c>
      <c r="C78">
        <v>2818</v>
      </c>
      <c r="D78">
        <v>2818</v>
      </c>
      <c r="E78" t="s">
        <v>261</v>
      </c>
      <c r="F78" t="s">
        <v>262</v>
      </c>
      <c r="G78" t="s">
        <v>22</v>
      </c>
      <c r="H78" t="s">
        <v>35</v>
      </c>
      <c r="I78" s="1"/>
      <c r="J7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8" t="s">
        <v>63</v>
      </c>
      <c r="L7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8">
        <v>5278.89</v>
      </c>
      <c r="N78">
        <v>9847.42</v>
      </c>
      <c r="O78">
        <v>53.60683306</v>
      </c>
      <c r="P78">
        <v>10</v>
      </c>
      <c r="Q78">
        <v>61.1</v>
      </c>
      <c r="R78" s="10">
        <f>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</f>
        <v>61.1</v>
      </c>
      <c r="S78">
        <v>7.19</v>
      </c>
      <c r="T78" t="s">
        <v>325</v>
      </c>
      <c r="U78" t="str">
        <f>IF(Tableau1[Note_tot]="NA","NA",IF(Tableau1[Note_tot]&lt;=$Z$2,"faible",IF(AND(Tableau1[Note_tot]&gt;$Z$2,Tableau1[Note_tot]&lt;=$Z$3),"moyen",IF(Tableau1[Note_tot]&gt;$Z$3,"fort","NA"))))</f>
        <v>fort</v>
      </c>
      <c r="V78">
        <v>0</v>
      </c>
      <c r="W7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8">
        <v>22</v>
      </c>
      <c r="Y78" s="9">
        <v>1.9545454550000001</v>
      </c>
    </row>
    <row r="79" spans="1:25" x14ac:dyDescent="0.3">
      <c r="A79" t="s">
        <v>18</v>
      </c>
      <c r="B79" t="s">
        <v>290</v>
      </c>
      <c r="C79">
        <v>4665</v>
      </c>
      <c r="D79">
        <v>4665</v>
      </c>
      <c r="E79" t="s">
        <v>291</v>
      </c>
      <c r="F79" t="s">
        <v>292</v>
      </c>
      <c r="G79" t="s">
        <v>30</v>
      </c>
      <c r="H79" t="s">
        <v>175</v>
      </c>
      <c r="I79" s="1"/>
      <c r="J7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9" t="s">
        <v>107</v>
      </c>
      <c r="L7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9">
        <v>1734.5</v>
      </c>
      <c r="N79">
        <v>12536.33</v>
      </c>
      <c r="O79">
        <v>13.83578767</v>
      </c>
      <c r="P79">
        <v>6</v>
      </c>
      <c r="Q79">
        <v>66.7</v>
      </c>
      <c r="R79" s="10">
        <f>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Row],[Note_tot_sans_LR_region]],"NA"))))))))))))))))</f>
        <v>66.7</v>
      </c>
      <c r="S79">
        <v>16.920000000000002</v>
      </c>
      <c r="T79" t="s">
        <v>325</v>
      </c>
      <c r="U79" t="str">
        <f>IF(Tableau1[Note_tot]="NA","NA",IF(Tableau1[Note_tot]&lt;=$Z$2,"faible",IF(AND(Tableau1[Note_tot]&gt;$Z$2,Tableau1[Note_tot]&lt;=$Z$3),"moyen",IF(Tableau1[Note_tot]&gt;$Z$3,"fort","NA"))))</f>
        <v>fort</v>
      </c>
      <c r="V79">
        <v>0</v>
      </c>
      <c r="W7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9">
        <v>16</v>
      </c>
      <c r="Y79" s="9">
        <v>2.5625</v>
      </c>
    </row>
    <row r="80" spans="1:25" x14ac:dyDescent="0.3">
      <c r="A80" t="s">
        <v>18</v>
      </c>
      <c r="B80" t="s">
        <v>284</v>
      </c>
      <c r="C80">
        <v>2645</v>
      </c>
      <c r="D80">
        <v>2645</v>
      </c>
      <c r="E80" t="s">
        <v>285</v>
      </c>
      <c r="F80" t="s">
        <v>286</v>
      </c>
      <c r="G80" t="s">
        <v>30</v>
      </c>
      <c r="H80" t="s">
        <v>23</v>
      </c>
      <c r="I80" s="1"/>
      <c r="J8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0" t="s">
        <v>63</v>
      </c>
      <c r="L8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0">
        <v>8219.43</v>
      </c>
      <c r="N80">
        <v>25270.17</v>
      </c>
      <c r="O80">
        <v>32.526215690000001</v>
      </c>
      <c r="P80">
        <v>9</v>
      </c>
      <c r="Q80">
        <v>66.7</v>
      </c>
      <c r="R80" s="10">
        <f>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Row],[Note_tot_sans_LR_region]],"NA"))))))))))))))))</f>
        <v>66.7</v>
      </c>
      <c r="S80">
        <v>17.010000000000002</v>
      </c>
      <c r="T80" t="s">
        <v>325</v>
      </c>
      <c r="U80" t="str">
        <f>IF(Tableau1[Note_tot]="NA","NA",IF(Tableau1[Note_tot]&lt;=$Z$2,"faible",IF(AND(Tableau1[Note_tot]&gt;$Z$2,Tableau1[Note_tot]&lt;=$Z$3),"moyen",IF(Tableau1[Note_tot]&gt;$Z$3,"fort","NA"))))</f>
        <v>fort</v>
      </c>
      <c r="V80">
        <v>0</v>
      </c>
      <c r="W8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0">
        <v>24</v>
      </c>
      <c r="Y80" s="9">
        <v>1.375</v>
      </c>
    </row>
    <row r="81" spans="1:25" x14ac:dyDescent="0.3">
      <c r="A81" t="s">
        <v>18</v>
      </c>
      <c r="B81" t="s">
        <v>71</v>
      </c>
      <c r="C81">
        <v>2808</v>
      </c>
      <c r="D81">
        <v>2808</v>
      </c>
      <c r="E81" t="s">
        <v>72</v>
      </c>
      <c r="F81" t="s">
        <v>73</v>
      </c>
      <c r="G81" t="s">
        <v>22</v>
      </c>
      <c r="H81" t="s">
        <v>26</v>
      </c>
      <c r="I81" s="1"/>
      <c r="J8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1" t="s">
        <v>63</v>
      </c>
      <c r="L8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1">
        <v>35.82</v>
      </c>
      <c r="N81">
        <v>108.96</v>
      </c>
      <c r="O81">
        <v>32.874449339999998</v>
      </c>
      <c r="P81">
        <v>9</v>
      </c>
      <c r="Q81">
        <v>66.7</v>
      </c>
      <c r="R81" s="10">
        <f>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Row],[Note_tot_sans_LR_region]],"NA"))))))))))))))))</f>
        <v>66.7</v>
      </c>
      <c r="S81">
        <v>0</v>
      </c>
      <c r="T81" t="s">
        <v>325</v>
      </c>
      <c r="U81" t="str">
        <f>IF(Tableau1[Note_tot]="NA","NA",IF(Tableau1[Note_tot]&lt;=$Z$2,"faible",IF(AND(Tableau1[Note_tot]&gt;$Z$2,Tableau1[Note_tot]&lt;=$Z$3),"moyen",IF(Tableau1[Note_tot]&gt;$Z$3,"fort","NA"))))</f>
        <v>fort</v>
      </c>
      <c r="V81">
        <v>1</v>
      </c>
      <c r="W8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1</v>
      </c>
      <c r="X81">
        <v>15</v>
      </c>
      <c r="Y81" s="9">
        <v>2.4666666670000001</v>
      </c>
    </row>
    <row r="82" spans="1:25" x14ac:dyDescent="0.3">
      <c r="A82" t="s">
        <v>18</v>
      </c>
      <c r="B82" t="s">
        <v>287</v>
      </c>
      <c r="C82">
        <v>3367</v>
      </c>
      <c r="D82">
        <v>459627</v>
      </c>
      <c r="E82" t="s">
        <v>288</v>
      </c>
      <c r="F82" t="s">
        <v>289</v>
      </c>
      <c r="G82" t="s">
        <v>30</v>
      </c>
      <c r="H82" t="s">
        <v>23</v>
      </c>
      <c r="I82" s="1"/>
      <c r="J8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2" t="s">
        <v>63</v>
      </c>
      <c r="L8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2">
        <v>694.19</v>
      </c>
      <c r="N82">
        <v>2557.1999999999998</v>
      </c>
      <c r="O82">
        <v>27.146488349999998</v>
      </c>
      <c r="P82">
        <v>9</v>
      </c>
      <c r="Q82">
        <v>66.7</v>
      </c>
      <c r="R82" s="10">
        <f>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Row],[Note_tot_sans_LR_region]],"NA"))))))))))))))))</f>
        <v>66.7</v>
      </c>
      <c r="S82">
        <v>58.71</v>
      </c>
      <c r="T82" t="s">
        <v>325</v>
      </c>
      <c r="U82" t="str">
        <f>IF(Tableau1[Note_tot]="NA","NA",IF(Tableau1[Note_tot]&lt;=$Z$2,"faible",IF(AND(Tableau1[Note_tot]&gt;$Z$2,Tableau1[Note_tot]&lt;=$Z$3),"moyen",IF(Tableau1[Note_tot]&gt;$Z$3,"fort","NA"))))</f>
        <v>fort</v>
      </c>
      <c r="V82">
        <v>0</v>
      </c>
      <c r="W8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2">
        <v>13</v>
      </c>
      <c r="Y82" s="9">
        <v>2.230769231</v>
      </c>
    </row>
    <row r="83" spans="1:25" x14ac:dyDescent="0.3">
      <c r="A83" t="s">
        <v>18</v>
      </c>
      <c r="B83" t="s">
        <v>281</v>
      </c>
      <c r="C83">
        <v>2616</v>
      </c>
      <c r="D83">
        <v>2616</v>
      </c>
      <c r="E83" t="s">
        <v>282</v>
      </c>
      <c r="F83" t="s">
        <v>283</v>
      </c>
      <c r="G83" t="s">
        <v>22</v>
      </c>
      <c r="H83" t="s">
        <v>35</v>
      </c>
      <c r="I83" s="1"/>
      <c r="J8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3" t="s">
        <v>107</v>
      </c>
      <c r="L8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3">
        <v>1807.56</v>
      </c>
      <c r="N83">
        <v>4835.4799999999996</v>
      </c>
      <c r="O83">
        <v>37.381190699999998</v>
      </c>
      <c r="P83">
        <v>10</v>
      </c>
      <c r="Q83">
        <v>66.7</v>
      </c>
      <c r="R83" s="10">
        <f>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</f>
        <v>66.7</v>
      </c>
      <c r="S83">
        <v>29.71</v>
      </c>
      <c r="T83" t="s">
        <v>325</v>
      </c>
      <c r="U83" t="str">
        <f>IF(Tableau1[Note_tot]="NA","NA",IF(Tableau1[Note_tot]&lt;=$Z$2,"faible",IF(AND(Tableau1[Note_tot]&gt;$Z$2,Tableau1[Note_tot]&lt;=$Z$3),"moyen",IF(Tableau1[Note_tot]&gt;$Z$3,"fort","NA"))))</f>
        <v>fort</v>
      </c>
      <c r="V83">
        <v>0</v>
      </c>
      <c r="W8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3">
        <v>39</v>
      </c>
      <c r="Y83" s="9">
        <v>1.5897435900000001</v>
      </c>
    </row>
    <row r="84" spans="1:25" x14ac:dyDescent="0.3">
      <c r="A84" t="s">
        <v>18</v>
      </c>
      <c r="B84" t="s">
        <v>278</v>
      </c>
      <c r="C84">
        <v>199294</v>
      </c>
      <c r="D84">
        <v>199294</v>
      </c>
      <c r="E84" t="s">
        <v>279</v>
      </c>
      <c r="F84" t="s">
        <v>280</v>
      </c>
      <c r="G84" t="s">
        <v>30</v>
      </c>
      <c r="H84" t="s">
        <v>35</v>
      </c>
      <c r="I84" s="1"/>
      <c r="J8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4" t="s">
        <v>107</v>
      </c>
      <c r="L8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4">
        <v>11177.2</v>
      </c>
      <c r="N84">
        <v>24433.17</v>
      </c>
      <c r="O84">
        <v>45.746008400000001</v>
      </c>
      <c r="P84">
        <v>10</v>
      </c>
      <c r="Q84">
        <v>66.7</v>
      </c>
      <c r="R84" s="10">
        <f>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</f>
        <v>66.7</v>
      </c>
      <c r="S84">
        <v>7.51</v>
      </c>
      <c r="T84" t="s">
        <v>325</v>
      </c>
      <c r="U84" t="str">
        <f>IF(Tableau1[Note_tot]="NA","NA",IF(Tableau1[Note_tot]&lt;=$Z$2,"faible",IF(AND(Tableau1[Note_tot]&gt;$Z$2,Tableau1[Note_tot]&lt;=$Z$3),"moyen",IF(Tableau1[Note_tot]&gt;$Z$3,"fort","NA"))))</f>
        <v>fort</v>
      </c>
      <c r="V84">
        <v>0</v>
      </c>
      <c r="W8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4">
        <v>16</v>
      </c>
      <c r="Y84" s="9">
        <v>1.8125</v>
      </c>
    </row>
    <row r="85" spans="1:25" x14ac:dyDescent="0.3">
      <c r="A85" t="s">
        <v>18</v>
      </c>
      <c r="B85" t="s">
        <v>272</v>
      </c>
      <c r="C85">
        <v>2954</v>
      </c>
      <c r="D85">
        <v>2954</v>
      </c>
      <c r="E85" t="s">
        <v>273</v>
      </c>
      <c r="F85" t="s">
        <v>274</v>
      </c>
      <c r="G85" t="s">
        <v>30</v>
      </c>
      <c r="H85" t="s">
        <v>35</v>
      </c>
      <c r="I85" s="1"/>
      <c r="J8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5" t="s">
        <v>107</v>
      </c>
      <c r="L8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5">
        <v>6067.98</v>
      </c>
      <c r="N85">
        <v>10878.43</v>
      </c>
      <c r="O85">
        <v>55.779924129999998</v>
      </c>
      <c r="P85">
        <v>10</v>
      </c>
      <c r="Q85">
        <v>66.7</v>
      </c>
      <c r="R85" s="10">
        <f>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</f>
        <v>66.7</v>
      </c>
      <c r="S85">
        <v>21.44</v>
      </c>
      <c r="T85" t="s">
        <v>325</v>
      </c>
      <c r="U85" t="str">
        <f>IF(Tableau1[Note_tot]="NA","NA",IF(Tableau1[Note_tot]&lt;=$Z$2,"faible",IF(AND(Tableau1[Note_tot]&gt;$Z$2,Tableau1[Note_tot]&lt;=$Z$3),"moyen",IF(Tableau1[Note_tot]&gt;$Z$3,"fort","NA"))))</f>
        <v>fort</v>
      </c>
      <c r="V85">
        <v>0</v>
      </c>
      <c r="W8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5" t="s">
        <v>26</v>
      </c>
      <c r="Y85" s="9" t="s">
        <v>26</v>
      </c>
    </row>
    <row r="86" spans="1:25" x14ac:dyDescent="0.3">
      <c r="A86" t="s">
        <v>18</v>
      </c>
      <c r="B86" t="s">
        <v>275</v>
      </c>
      <c r="C86">
        <v>2960</v>
      </c>
      <c r="D86">
        <v>2962</v>
      </c>
      <c r="E86" t="s">
        <v>276</v>
      </c>
      <c r="F86" t="s">
        <v>277</v>
      </c>
      <c r="G86" t="s">
        <v>30</v>
      </c>
      <c r="H86" t="s">
        <v>35</v>
      </c>
      <c r="I86" s="1"/>
      <c r="J8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6" t="s">
        <v>107</v>
      </c>
      <c r="L8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6">
        <v>11880.02</v>
      </c>
      <c r="N86">
        <v>23917.81</v>
      </c>
      <c r="O86">
        <v>49.670183010000002</v>
      </c>
      <c r="P86">
        <v>10</v>
      </c>
      <c r="Q86">
        <v>66.7</v>
      </c>
      <c r="R86" s="10">
        <f>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</f>
        <v>66.7</v>
      </c>
      <c r="S86">
        <v>9.9600000000000009</v>
      </c>
      <c r="T86" t="s">
        <v>325</v>
      </c>
      <c r="U86" t="str">
        <f>IF(Tableau1[Note_tot]="NA","NA",IF(Tableau1[Note_tot]&lt;=$Z$2,"faible",IF(AND(Tableau1[Note_tot]&gt;$Z$2,Tableau1[Note_tot]&lt;=$Z$3),"moyen",IF(Tableau1[Note_tot]&gt;$Z$3,"fort","NA"))))</f>
        <v>fort</v>
      </c>
      <c r="V86">
        <v>0</v>
      </c>
      <c r="W8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6">
        <v>13</v>
      </c>
      <c r="Y86" s="9">
        <v>1.692307692</v>
      </c>
    </row>
    <row r="87" spans="1:25" x14ac:dyDescent="0.3">
      <c r="A87" t="s">
        <v>18</v>
      </c>
      <c r="B87" t="s">
        <v>74</v>
      </c>
      <c r="C87">
        <v>2844</v>
      </c>
      <c r="D87">
        <v>2844</v>
      </c>
      <c r="E87" t="s">
        <v>75</v>
      </c>
      <c r="F87" t="s">
        <v>76</v>
      </c>
      <c r="G87" t="s">
        <v>30</v>
      </c>
      <c r="H87" t="s">
        <v>23</v>
      </c>
      <c r="I87" s="1"/>
      <c r="J8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7" t="s">
        <v>24</v>
      </c>
      <c r="L8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7">
        <v>23895.94</v>
      </c>
      <c r="N87">
        <v>74830.91</v>
      </c>
      <c r="O87">
        <v>31.933247909999999</v>
      </c>
      <c r="P87">
        <v>9</v>
      </c>
      <c r="Q87">
        <v>69.400000000000006</v>
      </c>
      <c r="R87" s="10">
        <f>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Row],[Note_tot_sans_LR_region]],"NA"))))))))))))))))</f>
        <v>69.400000000000006</v>
      </c>
      <c r="S87">
        <v>13.41</v>
      </c>
      <c r="T87" t="s">
        <v>325</v>
      </c>
      <c r="U87" t="str">
        <f>IF(Tableau1[Note_tot]="NA","NA",IF(Tableau1[Note_tot]&lt;=$Z$2,"faible",IF(AND(Tableau1[Note_tot]&gt;$Z$2,Tableau1[Note_tot]&lt;=$Z$3),"moyen",IF(Tableau1[Note_tot]&gt;$Z$3,"fort","NA"))))</f>
        <v>fort</v>
      </c>
      <c r="V87">
        <v>2</v>
      </c>
      <c r="W8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87">
        <v>47</v>
      </c>
      <c r="Y87" s="9">
        <v>2.0212765959999999</v>
      </c>
    </row>
    <row r="88" spans="1:25" x14ac:dyDescent="0.3">
      <c r="A88" t="s">
        <v>18</v>
      </c>
      <c r="B88" t="s">
        <v>299</v>
      </c>
      <c r="C88">
        <v>2848</v>
      </c>
      <c r="D88">
        <v>2848</v>
      </c>
      <c r="E88" t="s">
        <v>300</v>
      </c>
      <c r="F88" t="s">
        <v>301</v>
      </c>
      <c r="G88" t="s">
        <v>30</v>
      </c>
      <c r="H88" t="s">
        <v>70</v>
      </c>
      <c r="I88" s="1"/>
      <c r="J8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8" t="s">
        <v>63</v>
      </c>
      <c r="L8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8">
        <v>22.96</v>
      </c>
      <c r="N88">
        <v>132.56</v>
      </c>
      <c r="O88">
        <v>17.32045866</v>
      </c>
      <c r="P88">
        <v>7</v>
      </c>
      <c r="Q88">
        <v>77.8</v>
      </c>
      <c r="R88">
        <f>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</f>
        <v>77.8</v>
      </c>
      <c r="S88">
        <v>44.9</v>
      </c>
      <c r="T88" t="s">
        <v>325</v>
      </c>
      <c r="U88" t="str">
        <f>IF(Tableau1[Note_tot]="NA","NA",IF(Tableau1[Note_tot]&lt;=$Z$2,"faible",IF(AND(Tableau1[Note_tot]&gt;$Z$2,Tableau1[Note_tot]&lt;=$Z$3),"moyen",IF(Tableau1[Note_tot]&gt;$Z$3,"fort","NA"))))</f>
        <v>fort</v>
      </c>
      <c r="V88">
        <v>0</v>
      </c>
      <c r="W8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8">
        <v>2</v>
      </c>
      <c r="Y88" s="9">
        <v>2</v>
      </c>
    </row>
    <row r="89" spans="1:25" x14ac:dyDescent="0.3">
      <c r="A89" t="s">
        <v>18</v>
      </c>
      <c r="B89" t="s">
        <v>293</v>
      </c>
      <c r="C89">
        <v>2869</v>
      </c>
      <c r="D89">
        <v>2869</v>
      </c>
      <c r="E89" t="s">
        <v>294</v>
      </c>
      <c r="F89" t="s">
        <v>295</v>
      </c>
      <c r="G89" t="s">
        <v>30</v>
      </c>
      <c r="H89" t="s">
        <v>175</v>
      </c>
      <c r="I89" s="1"/>
      <c r="J8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9" t="s">
        <v>63</v>
      </c>
      <c r="L8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9">
        <v>1.01</v>
      </c>
      <c r="N89">
        <v>2.85</v>
      </c>
      <c r="O89">
        <v>35.438596490000002</v>
      </c>
      <c r="P89">
        <v>9</v>
      </c>
      <c r="Q89">
        <v>77.8</v>
      </c>
      <c r="R89" s="10">
        <f>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Row],[Note_tot_sans_LR_region]],"NA"))))))))))))))))</f>
        <v>77.8</v>
      </c>
      <c r="S89">
        <v>0.99</v>
      </c>
      <c r="T89" t="s">
        <v>325</v>
      </c>
      <c r="U89" t="str">
        <f>IF(Tableau1[Note_tot]="NA","NA",IF(Tableau1[Note_tot]&lt;=$Z$2,"faible",IF(AND(Tableau1[Note_tot]&gt;$Z$2,Tableau1[Note_tot]&lt;=$Z$3),"moyen",IF(Tableau1[Note_tot]&gt;$Z$3,"fort","NA"))))</f>
        <v>fort</v>
      </c>
      <c r="V89">
        <v>0</v>
      </c>
      <c r="W8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9">
        <v>9</v>
      </c>
      <c r="Y89" s="9">
        <v>1.888888889</v>
      </c>
    </row>
    <row r="90" spans="1:25" x14ac:dyDescent="0.3">
      <c r="A90" t="s">
        <v>18</v>
      </c>
      <c r="B90" t="s">
        <v>296</v>
      </c>
      <c r="C90">
        <v>2852</v>
      </c>
      <c r="D90">
        <v>2852</v>
      </c>
      <c r="E90" t="s">
        <v>297</v>
      </c>
      <c r="F90" t="s">
        <v>298</v>
      </c>
      <c r="G90" t="s">
        <v>30</v>
      </c>
      <c r="H90" t="s">
        <v>175</v>
      </c>
      <c r="I90" s="1"/>
      <c r="J9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0" t="s">
        <v>63</v>
      </c>
      <c r="L9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0">
        <v>462.72</v>
      </c>
      <c r="N90">
        <v>1312.86</v>
      </c>
      <c r="O90">
        <v>35.245189889999999</v>
      </c>
      <c r="P90">
        <v>9</v>
      </c>
      <c r="Q90">
        <v>77.8</v>
      </c>
      <c r="R90" s="10">
        <f>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Row],[Note_tot_sans_LR_region]],"NA"))))))))))))))))</f>
        <v>77.8</v>
      </c>
      <c r="S90">
        <v>54.11</v>
      </c>
      <c r="T90" t="s">
        <v>325</v>
      </c>
      <c r="U90" t="str">
        <f>IF(Tableau1[Note_tot]="NA","NA",IF(Tableau1[Note_tot]&lt;=$Z$2,"faible",IF(AND(Tableau1[Note_tot]&gt;$Z$2,Tableau1[Note_tot]&lt;=$Z$3),"moyen",IF(Tableau1[Note_tot]&gt;$Z$3,"fort","NA"))))</f>
        <v>fort</v>
      </c>
      <c r="V90">
        <v>0</v>
      </c>
      <c r="W9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0">
        <v>11</v>
      </c>
      <c r="Y90" s="9">
        <v>1.363636364</v>
      </c>
    </row>
    <row r="91" spans="1:25" x14ac:dyDescent="0.3">
      <c r="A91" t="s">
        <v>18</v>
      </c>
      <c r="B91" t="s">
        <v>77</v>
      </c>
      <c r="C91">
        <v>3638</v>
      </c>
      <c r="D91">
        <v>3638</v>
      </c>
      <c r="E91" t="s">
        <v>78</v>
      </c>
      <c r="F91" t="s">
        <v>79</v>
      </c>
      <c r="G91" t="s">
        <v>30</v>
      </c>
      <c r="H91" t="s">
        <v>70</v>
      </c>
      <c r="I91" s="1"/>
      <c r="J9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1" t="s">
        <v>24</v>
      </c>
      <c r="L9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1">
        <v>1139.5899999999999</v>
      </c>
      <c r="N91">
        <v>1431.24</v>
      </c>
      <c r="O91">
        <v>79.622565050000006</v>
      </c>
      <c r="P91">
        <v>10</v>
      </c>
      <c r="Q91">
        <v>97.2</v>
      </c>
      <c r="R91" s="10">
        <f>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</f>
        <v>97.2</v>
      </c>
      <c r="S91">
        <v>17.25</v>
      </c>
      <c r="T91" t="s">
        <v>325</v>
      </c>
      <c r="U91" t="str">
        <f>IF(Tableau1[Note_tot]="NA","NA",IF(Tableau1[Note_tot]&lt;=$Z$2,"faible",IF(AND(Tableau1[Note_tot]&gt;$Z$2,Tableau1[Note_tot]&lt;=$Z$3),"moyen",IF(Tableau1[Note_tot]&gt;$Z$3,"fort","NA"))))</f>
        <v>fort</v>
      </c>
      <c r="V91">
        <v>2</v>
      </c>
      <c r="W9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91">
        <v>5</v>
      </c>
      <c r="Y91" s="9">
        <v>1.8</v>
      </c>
    </row>
    <row r="92" spans="1:25" x14ac:dyDescent="0.3">
      <c r="A92" s="1"/>
      <c r="B92" s="1"/>
      <c r="E92" s="1"/>
      <c r="F92" s="1"/>
      <c r="G92" s="1"/>
      <c r="H92" s="1"/>
      <c r="I92" s="1"/>
      <c r="T92" s="1"/>
      <c r="U92" s="1"/>
    </row>
    <row r="93" spans="1:25" x14ac:dyDescent="0.3">
      <c r="A93" s="1"/>
      <c r="B93" s="1"/>
      <c r="E93" s="1"/>
      <c r="F93" s="1"/>
      <c r="G93" s="1"/>
      <c r="H93" s="1"/>
      <c r="I93" s="1"/>
      <c r="T93" s="1"/>
      <c r="U93" s="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5" customWidth="1"/>
  </cols>
  <sheetData>
    <row r="1" spans="1:2" x14ac:dyDescent="0.3">
      <c r="A1" s="2" t="s">
        <v>303</v>
      </c>
      <c r="B1" s="17" t="s">
        <v>304</v>
      </c>
    </row>
    <row r="2" spans="1:2" x14ac:dyDescent="0.3">
      <c r="A2" s="3" t="s">
        <v>0</v>
      </c>
      <c r="B2" s="18" t="s">
        <v>305</v>
      </c>
    </row>
    <row r="3" spans="1:2" x14ac:dyDescent="0.3">
      <c r="A3" s="3" t="s">
        <v>1</v>
      </c>
      <c r="B3" s="18" t="s">
        <v>306</v>
      </c>
    </row>
    <row r="4" spans="1:2" x14ac:dyDescent="0.3">
      <c r="A4" s="3" t="s">
        <v>2</v>
      </c>
      <c r="B4" s="18" t="s">
        <v>307</v>
      </c>
    </row>
    <row r="5" spans="1:2" x14ac:dyDescent="0.3">
      <c r="A5" s="3" t="s">
        <v>3</v>
      </c>
      <c r="B5" s="18" t="s">
        <v>308</v>
      </c>
    </row>
    <row r="6" spans="1:2" x14ac:dyDescent="0.3">
      <c r="A6" s="3" t="s">
        <v>4</v>
      </c>
      <c r="B6" s="18" t="s">
        <v>309</v>
      </c>
    </row>
    <row r="7" spans="1:2" x14ac:dyDescent="0.3">
      <c r="A7" s="3" t="s">
        <v>5</v>
      </c>
      <c r="B7" s="18" t="s">
        <v>310</v>
      </c>
    </row>
    <row r="8" spans="1:2" x14ac:dyDescent="0.3">
      <c r="A8" s="3" t="s">
        <v>6</v>
      </c>
      <c r="B8" s="18" t="s">
        <v>311</v>
      </c>
    </row>
    <row r="9" spans="1:2" ht="41.4" x14ac:dyDescent="0.3">
      <c r="A9" s="3" t="s">
        <v>7</v>
      </c>
      <c r="B9" s="18" t="s">
        <v>332</v>
      </c>
    </row>
    <row r="10" spans="1:2" ht="41.4" x14ac:dyDescent="0.3">
      <c r="A10" s="3" t="s">
        <v>321</v>
      </c>
      <c r="B10" s="18" t="s">
        <v>333</v>
      </c>
    </row>
    <row r="11" spans="1:2" ht="27.6" x14ac:dyDescent="0.3">
      <c r="A11" s="3" t="s">
        <v>322</v>
      </c>
      <c r="B11" s="19" t="s">
        <v>323</v>
      </c>
    </row>
    <row r="12" spans="1:2" ht="69" x14ac:dyDescent="0.3">
      <c r="A12" s="3" t="s">
        <v>8</v>
      </c>
      <c r="B12" s="18" t="s">
        <v>312</v>
      </c>
    </row>
    <row r="13" spans="1:2" x14ac:dyDescent="0.3">
      <c r="A13" s="3" t="s">
        <v>9</v>
      </c>
      <c r="B13" s="18" t="s">
        <v>324</v>
      </c>
    </row>
    <row r="14" spans="1:2" s="12" customFormat="1" ht="42.6" x14ac:dyDescent="0.3">
      <c r="A14" s="11" t="s">
        <v>10</v>
      </c>
      <c r="B14" s="20" t="s">
        <v>313</v>
      </c>
    </row>
    <row r="15" spans="1:2" s="12" customFormat="1" ht="42.6" x14ac:dyDescent="0.3">
      <c r="A15" s="11" t="s">
        <v>11</v>
      </c>
      <c r="B15" s="20" t="s">
        <v>314</v>
      </c>
    </row>
    <row r="16" spans="1:2" s="12" customFormat="1" ht="27.6" x14ac:dyDescent="0.3">
      <c r="A16" s="11" t="s">
        <v>12</v>
      </c>
      <c r="B16" s="20" t="s">
        <v>315</v>
      </c>
    </row>
    <row r="17" spans="1:2" ht="41.4" x14ac:dyDescent="0.3">
      <c r="A17" s="3" t="s">
        <v>13</v>
      </c>
      <c r="B17" s="18" t="s">
        <v>316</v>
      </c>
    </row>
    <row r="18" spans="1:2" ht="27.6" x14ac:dyDescent="0.3">
      <c r="A18" s="3" t="s">
        <v>337</v>
      </c>
      <c r="B18" s="18" t="s">
        <v>342</v>
      </c>
    </row>
    <row r="19" spans="1:2" ht="55.2" x14ac:dyDescent="0.3">
      <c r="A19" s="3" t="s">
        <v>317</v>
      </c>
      <c r="B19" s="18" t="s">
        <v>339</v>
      </c>
    </row>
    <row r="20" spans="1:2" s="12" customFormat="1" x14ac:dyDescent="0.3">
      <c r="A20" s="11" t="s">
        <v>15</v>
      </c>
      <c r="B20" s="20" t="s">
        <v>318</v>
      </c>
    </row>
    <row r="21" spans="1:2" ht="70.8" x14ac:dyDescent="0.3">
      <c r="A21" s="4" t="s">
        <v>330</v>
      </c>
      <c r="B21" s="21" t="s">
        <v>340</v>
      </c>
    </row>
    <row r="22" spans="1:2" ht="41.4" x14ac:dyDescent="0.3">
      <c r="A22" s="4" t="s">
        <v>328</v>
      </c>
      <c r="B22" s="21" t="s">
        <v>341</v>
      </c>
    </row>
    <row r="23" spans="1:2" ht="41.4" x14ac:dyDescent="0.3">
      <c r="A23" s="4" t="s">
        <v>331</v>
      </c>
      <c r="B23" s="22" t="s">
        <v>334</v>
      </c>
    </row>
    <row r="24" spans="1:2" ht="41.4" x14ac:dyDescent="0.3">
      <c r="A24" s="4" t="s">
        <v>329</v>
      </c>
      <c r="B24" s="22" t="s">
        <v>335</v>
      </c>
    </row>
    <row r="25" spans="1:2" s="12" customFormat="1" ht="27.6" x14ac:dyDescent="0.3">
      <c r="A25" s="13" t="s">
        <v>16</v>
      </c>
      <c r="B25" s="23" t="s">
        <v>319</v>
      </c>
    </row>
    <row r="26" spans="1:2" s="12" customFormat="1" ht="57.6" x14ac:dyDescent="0.3">
      <c r="A26" s="14" t="s">
        <v>17</v>
      </c>
      <c r="B26" s="24" t="s">
        <v>320</v>
      </c>
    </row>
    <row r="27" spans="1:2" s="12" customFormat="1" ht="27.6" x14ac:dyDescent="0.3">
      <c r="A27" s="16" t="s">
        <v>302</v>
      </c>
      <c r="B27" s="23" t="s">
        <v>336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2021-02-18T14:24:28Z</dcterms:modified>
</cp:coreProperties>
</file>