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cherrier01\Documents\Hierarchisation\oiseaux\feuilles_LR_regio_a_completer\"/>
    </mc:Choice>
  </mc:AlternateContent>
  <xr:revisionPtr revIDLastSave="0" documentId="13_ncr:1_{3AA004F4-2BE9-41A4-B7C7-D7D070DDF708}" xr6:coauthVersionLast="36" xr6:coauthVersionMax="36" xr10:uidLastSave="{00000000-0000-0000-0000-000000000000}"/>
  <bookViews>
    <workbookView xWindow="0" yWindow="0" windowWidth="23040" windowHeight="7908" xr2:uid="{FE667AEE-7AFE-4172-9B9D-0F99FDE26CDE}"/>
  </bookViews>
  <sheets>
    <sheet name="données" sheetId="4" r:id="rId1"/>
    <sheet name="détails_champs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" i="4" l="1"/>
  <c r="U68" i="4"/>
  <c r="J2" i="4" l="1"/>
  <c r="J3" i="4"/>
  <c r="J4" i="4"/>
  <c r="J5" i="4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J52" i="4"/>
  <c r="J53" i="4"/>
  <c r="J54" i="4"/>
  <c r="J55" i="4"/>
  <c r="J56" i="4"/>
  <c r="J57" i="4"/>
  <c r="J58" i="4"/>
  <c r="J59" i="4"/>
  <c r="J60" i="4"/>
  <c r="J61" i="4"/>
  <c r="J62" i="4"/>
  <c r="J63" i="4"/>
  <c r="J64" i="4"/>
  <c r="J65" i="4"/>
  <c r="J66" i="4"/>
  <c r="J67" i="4"/>
  <c r="J68" i="4"/>
  <c r="L2" i="4"/>
  <c r="W2" i="4" l="1"/>
  <c r="W3" i="4"/>
  <c r="W4" i="4"/>
  <c r="W5" i="4"/>
  <c r="W6" i="4"/>
  <c r="W7" i="4"/>
  <c r="W8" i="4"/>
  <c r="W9" i="4"/>
  <c r="W10" i="4"/>
  <c r="W11" i="4"/>
  <c r="W12" i="4"/>
  <c r="W13" i="4"/>
  <c r="W14" i="4"/>
  <c r="W15" i="4"/>
  <c r="W16" i="4"/>
  <c r="W17" i="4"/>
  <c r="W18" i="4"/>
  <c r="W19" i="4"/>
  <c r="W20" i="4"/>
  <c r="W21" i="4"/>
  <c r="W22" i="4"/>
  <c r="W23" i="4"/>
  <c r="W24" i="4"/>
  <c r="W25" i="4"/>
  <c r="W26" i="4"/>
  <c r="W27" i="4"/>
  <c r="W28" i="4"/>
  <c r="W29" i="4"/>
  <c r="W30" i="4"/>
  <c r="W31" i="4"/>
  <c r="W32" i="4"/>
  <c r="W33" i="4"/>
  <c r="W34" i="4"/>
  <c r="W35" i="4"/>
  <c r="W36" i="4"/>
  <c r="W37" i="4"/>
  <c r="W38" i="4"/>
  <c r="W39" i="4"/>
  <c r="W40" i="4"/>
  <c r="W41" i="4"/>
  <c r="W42" i="4"/>
  <c r="W43" i="4"/>
  <c r="W44" i="4"/>
  <c r="W45" i="4"/>
  <c r="W46" i="4"/>
  <c r="W47" i="4"/>
  <c r="W48" i="4"/>
  <c r="W49" i="4"/>
  <c r="W50" i="4"/>
  <c r="W51" i="4"/>
  <c r="W52" i="4"/>
  <c r="W53" i="4"/>
  <c r="W54" i="4"/>
  <c r="W55" i="4"/>
  <c r="W56" i="4"/>
  <c r="W57" i="4"/>
  <c r="W58" i="4"/>
  <c r="W59" i="4"/>
  <c r="W60" i="4"/>
  <c r="W61" i="4"/>
  <c r="W62" i="4"/>
  <c r="W63" i="4"/>
  <c r="W64" i="4"/>
  <c r="W65" i="4"/>
  <c r="W66" i="4"/>
  <c r="W67" i="4"/>
  <c r="W68" i="4"/>
  <c r="R58" i="4"/>
  <c r="R34" i="4"/>
  <c r="R42" i="4"/>
  <c r="R27" i="4"/>
  <c r="R19" i="4"/>
  <c r="R21" i="4"/>
  <c r="R15" i="4"/>
  <c r="R11" i="4"/>
  <c r="R2" i="4"/>
  <c r="L58" i="4"/>
  <c r="L34" i="4"/>
  <c r="L27" i="4"/>
  <c r="L46" i="4"/>
  <c r="R46" i="4" s="1"/>
  <c r="L9" i="4"/>
  <c r="R9" i="4" s="1"/>
  <c r="L15" i="4"/>
  <c r="L16" i="4"/>
  <c r="R16" i="4" s="1"/>
  <c r="L28" i="4"/>
  <c r="R28" i="4" s="1"/>
  <c r="L21" i="4"/>
  <c r="L35" i="4"/>
  <c r="R35" i="4" s="1"/>
  <c r="L40" i="4"/>
  <c r="R40" i="4" s="1"/>
  <c r="L3" i="4"/>
  <c r="R3" i="4" s="1"/>
  <c r="L36" i="4"/>
  <c r="R36" i="4" s="1"/>
  <c r="L52" i="4"/>
  <c r="R52" i="4" s="1"/>
  <c r="L29" i="4"/>
  <c r="R29" i="4" s="1"/>
  <c r="L59" i="4"/>
  <c r="R59" i="4" s="1"/>
  <c r="L10" i="4"/>
  <c r="R10" i="4" s="1"/>
  <c r="L11" i="4"/>
  <c r="L41" i="4"/>
  <c r="R41" i="4" s="1"/>
  <c r="L30" i="4"/>
  <c r="R30" i="4" s="1"/>
  <c r="L22" i="4"/>
  <c r="R22" i="4" s="1"/>
  <c r="L31" i="4"/>
  <c r="R31" i="4" s="1"/>
  <c r="L17" i="4"/>
  <c r="R17" i="4" s="1"/>
  <c r="L23" i="4"/>
  <c r="R23" i="4" s="1"/>
  <c r="L42" i="4"/>
  <c r="L12" i="4"/>
  <c r="R12" i="4" s="1"/>
  <c r="L53" i="4"/>
  <c r="R53" i="4" s="1"/>
  <c r="L60" i="4"/>
  <c r="R60" i="4" s="1"/>
  <c r="L47" i="4"/>
  <c r="R47" i="4" s="1"/>
  <c r="L43" i="4"/>
  <c r="R43" i="4" s="1"/>
  <c r="L54" i="4"/>
  <c r="R54" i="4" s="1"/>
  <c r="L37" i="4"/>
  <c r="R37" i="4" s="1"/>
  <c r="L4" i="4"/>
  <c r="R4" i="4" s="1"/>
  <c r="L61" i="4"/>
  <c r="R61" i="4" s="1"/>
  <c r="L65" i="4"/>
  <c r="R65" i="4" s="1"/>
  <c r="L62" i="4"/>
  <c r="R62" i="4" s="1"/>
  <c r="L38" i="4"/>
  <c r="R38" i="4" s="1"/>
  <c r="L44" i="4"/>
  <c r="R44" i="4" s="1"/>
  <c r="L5" i="4"/>
  <c r="R5" i="4" s="1"/>
  <c r="L6" i="4"/>
  <c r="R6" i="4" s="1"/>
  <c r="L7" i="4"/>
  <c r="R7" i="4" s="1"/>
  <c r="L66" i="4"/>
  <c r="R66" i="4" s="1"/>
  <c r="L32" i="4"/>
  <c r="R32" i="4" s="1"/>
  <c r="L67" i="4"/>
  <c r="R67" i="4" s="1"/>
  <c r="L68" i="4"/>
  <c r="R68" i="4" s="1"/>
  <c r="L18" i="4"/>
  <c r="R18" i="4" s="1"/>
  <c r="L13" i="4"/>
  <c r="R13" i="4" s="1"/>
  <c r="L14" i="4"/>
  <c r="R14" i="4" s="1"/>
  <c r="L39" i="4"/>
  <c r="R39" i="4" s="1"/>
  <c r="L19" i="4"/>
  <c r="L8" i="4"/>
  <c r="R8" i="4" s="1"/>
  <c r="L24" i="4"/>
  <c r="R24" i="4" s="1"/>
  <c r="L33" i="4"/>
  <c r="R33" i="4" s="1"/>
  <c r="L48" i="4"/>
  <c r="R48" i="4" s="1"/>
  <c r="L63" i="4"/>
  <c r="R63" i="4" s="1"/>
  <c r="L25" i="4"/>
  <c r="R25" i="4" s="1"/>
  <c r="L26" i="4"/>
  <c r="R26" i="4" s="1"/>
  <c r="L64" i="4"/>
  <c r="R64" i="4" s="1"/>
  <c r="L55" i="4"/>
  <c r="R55" i="4" s="1"/>
  <c r="L49" i="4"/>
  <c r="R49" i="4" s="1"/>
  <c r="L56" i="4"/>
  <c r="R56" i="4" s="1"/>
  <c r="L45" i="4"/>
  <c r="R45" i="4" s="1"/>
  <c r="L57" i="4"/>
  <c r="R57" i="4" s="1"/>
  <c r="L50" i="4"/>
  <c r="R50" i="4" s="1"/>
  <c r="L51" i="4"/>
  <c r="R51" i="4" s="1"/>
  <c r="L20" i="4"/>
  <c r="R20" i="4" s="1"/>
  <c r="Z4" i="4" l="1"/>
  <c r="Z3" i="4"/>
  <c r="Z2" i="4"/>
  <c r="U12" i="4" l="1"/>
  <c r="U5" i="4"/>
  <c r="U13" i="4"/>
  <c r="U21" i="4"/>
  <c r="U29" i="4"/>
  <c r="U37" i="4"/>
  <c r="U45" i="4"/>
  <c r="U53" i="4"/>
  <c r="U61" i="4"/>
  <c r="U6" i="4"/>
  <c r="U14" i="4"/>
  <c r="U22" i="4"/>
  <c r="U30" i="4"/>
  <c r="U38" i="4"/>
  <c r="U46" i="4"/>
  <c r="U54" i="4"/>
  <c r="U62" i="4"/>
  <c r="U7" i="4"/>
  <c r="U15" i="4"/>
  <c r="U23" i="4"/>
  <c r="U31" i="4"/>
  <c r="U39" i="4"/>
  <c r="U47" i="4"/>
  <c r="U55" i="4"/>
  <c r="U63" i="4"/>
  <c r="U8" i="4"/>
  <c r="U16" i="4"/>
  <c r="U32" i="4"/>
  <c r="U40" i="4"/>
  <c r="U48" i="4"/>
  <c r="U56" i="4"/>
  <c r="U64" i="4"/>
  <c r="U24" i="4"/>
  <c r="U9" i="4"/>
  <c r="U17" i="4"/>
  <c r="U25" i="4"/>
  <c r="U33" i="4"/>
  <c r="U41" i="4"/>
  <c r="U49" i="4"/>
  <c r="U57" i="4"/>
  <c r="U65" i="4"/>
  <c r="U10" i="4"/>
  <c r="U18" i="4"/>
  <c r="U26" i="4"/>
  <c r="U34" i="4"/>
  <c r="U42" i="4"/>
  <c r="U50" i="4"/>
  <c r="U58" i="4"/>
  <c r="U66" i="4"/>
  <c r="U3" i="4"/>
  <c r="U11" i="4"/>
  <c r="U19" i="4"/>
  <c r="U27" i="4"/>
  <c r="U35" i="4"/>
  <c r="U43" i="4"/>
  <c r="U51" i="4"/>
  <c r="U59" i="4"/>
  <c r="U4" i="4"/>
  <c r="U20" i="4"/>
  <c r="U28" i="4"/>
  <c r="U36" i="4"/>
  <c r="U44" i="4"/>
  <c r="U52" i="4"/>
  <c r="U60" i="4"/>
  <c r="U67" i="4"/>
</calcChain>
</file>

<file path=xl/sharedStrings.xml><?xml version="1.0" encoding="utf-8"?>
<sst xmlns="http://schemas.openxmlformats.org/spreadsheetml/2006/main" count="640" uniqueCount="274">
  <si>
    <t>Reg_adm</t>
  </si>
  <si>
    <t>CD_N2000</t>
  </si>
  <si>
    <t>CD_NOM</t>
  </si>
  <si>
    <t>CD_REF</t>
  </si>
  <si>
    <t>Nom_valide</t>
  </si>
  <si>
    <t>Nom_vernaculaire</t>
  </si>
  <si>
    <t>Ann1_DO</t>
  </si>
  <si>
    <t>LR_France</t>
  </si>
  <si>
    <t>Tendance_lt</t>
  </si>
  <si>
    <t>Note_LR_tendance</t>
  </si>
  <si>
    <t>Surf_reg</t>
  </si>
  <si>
    <t>Surf_nat</t>
  </si>
  <si>
    <t>Responsabilite</t>
  </si>
  <si>
    <t>Classe_resp</t>
  </si>
  <si>
    <t>Note_tot</t>
  </si>
  <si>
    <t>Couv_ZPS_reg</t>
  </si>
  <si>
    <t>Nombre_sites</t>
  </si>
  <si>
    <t>Score_degre_conservation_FSD</t>
  </si>
  <si>
    <t>A160</t>
  </si>
  <si>
    <t>Numenius arquata</t>
  </si>
  <si>
    <t>Courlis cendré</t>
  </si>
  <si>
    <t>non</t>
  </si>
  <si>
    <t>VU</t>
  </si>
  <si>
    <t>x</t>
  </si>
  <si>
    <t>NE</t>
  </si>
  <si>
    <t>NA</t>
  </si>
  <si>
    <t>A131</t>
  </si>
  <si>
    <t>Himantopus himantopus</t>
  </si>
  <si>
    <t>Echasse blanche</t>
  </si>
  <si>
    <t>oui</t>
  </si>
  <si>
    <t>LC</t>
  </si>
  <si>
    <t>NT</t>
  </si>
  <si>
    <t>A136</t>
  </si>
  <si>
    <t>Charadrius dubius</t>
  </si>
  <si>
    <t>Petit Gravelot</t>
  </si>
  <si>
    <t>A004</t>
  </si>
  <si>
    <t>Tachybaptus ruficollis</t>
  </si>
  <si>
    <t>Grèbe castagneux</t>
  </si>
  <si>
    <t>A081</t>
  </si>
  <si>
    <t>Circus aeruginosus</t>
  </si>
  <si>
    <t>Busard des roseaux</t>
  </si>
  <si>
    <t>A051</t>
  </si>
  <si>
    <t>Mareca strepera</t>
  </si>
  <si>
    <t>Canard chipeau</t>
  </si>
  <si>
    <t>A082</t>
  </si>
  <si>
    <t>Circus cyaneus</t>
  </si>
  <si>
    <t>Busard Saint-Martin</t>
  </si>
  <si>
    <t>A224</t>
  </si>
  <si>
    <t>Caprimulgus europaeus</t>
  </si>
  <si>
    <t>Engoulevent d'Europe</t>
  </si>
  <si>
    <t>A391</t>
  </si>
  <si>
    <t>Phalacrocorax carbo sinensis</t>
  </si>
  <si>
    <t>Grand Cormoran (continental)</t>
  </si>
  <si>
    <t>+</t>
  </si>
  <si>
    <t>A084</t>
  </si>
  <si>
    <t>Circus pygargus</t>
  </si>
  <si>
    <t>Busard cendré</t>
  </si>
  <si>
    <t>A119</t>
  </si>
  <si>
    <t>Porzana porzana</t>
  </si>
  <si>
    <t>Marouette ponctuée</t>
  </si>
  <si>
    <t>CR</t>
  </si>
  <si>
    <t>A272</t>
  </si>
  <si>
    <t>Luscinia svecica</t>
  </si>
  <si>
    <t>Gorgebleue à miroir</t>
  </si>
  <si>
    <t>A162</t>
  </si>
  <si>
    <t>Tringa totanus</t>
  </si>
  <si>
    <t>Chevalier gambette</t>
  </si>
  <si>
    <t>A238</t>
  </si>
  <si>
    <t>Dendrocopos medius</t>
  </si>
  <si>
    <t>Pic mar</t>
  </si>
  <si>
    <t>A193</t>
  </si>
  <si>
    <t>Sterna hirundo</t>
  </si>
  <si>
    <t>Sterne pierregarin</t>
  </si>
  <si>
    <t>A053</t>
  </si>
  <si>
    <t>Anas platyrhynchos</t>
  </si>
  <si>
    <t>Canard colvert</t>
  </si>
  <si>
    <t>A036</t>
  </si>
  <si>
    <t>Cygnus olor</t>
  </si>
  <si>
    <t>Cygne tuberculé ; Cygne muet</t>
  </si>
  <si>
    <t>A125</t>
  </si>
  <si>
    <t>Fulica atra</t>
  </si>
  <si>
    <t>Foulque macroule</t>
  </si>
  <si>
    <t>A056</t>
  </si>
  <si>
    <t>Spatula clypeata</t>
  </si>
  <si>
    <t>Canard souchet</t>
  </si>
  <si>
    <t>-</t>
  </si>
  <si>
    <t>A061</t>
  </si>
  <si>
    <t>Aythya fuligula</t>
  </si>
  <si>
    <t>Fuligule morillon</t>
  </si>
  <si>
    <t>A025</t>
  </si>
  <si>
    <t>Bubulcus ibis</t>
  </si>
  <si>
    <t>Héron garde-boeufs</t>
  </si>
  <si>
    <t>A005</t>
  </si>
  <si>
    <t>Podiceps cristatus</t>
  </si>
  <si>
    <t>Grèbe huppé</t>
  </si>
  <si>
    <t>A031</t>
  </si>
  <si>
    <t>Ciconia ciconia</t>
  </si>
  <si>
    <t>Cigogne blanche</t>
  </si>
  <si>
    <t>A123</t>
  </si>
  <si>
    <t>Gallinula chloropus</t>
  </si>
  <si>
    <t>Poule d'eau ; Gallinule poule d'eau</t>
  </si>
  <si>
    <t>A028</t>
  </si>
  <si>
    <t>Ardea cinerea</t>
  </si>
  <si>
    <t>Héron cendré</t>
  </si>
  <si>
    <t>F</t>
  </si>
  <si>
    <t>A029</t>
  </si>
  <si>
    <t>Ardea purpurea</t>
  </si>
  <si>
    <t>Héron pourpré</t>
  </si>
  <si>
    <t>A236</t>
  </si>
  <si>
    <t>Dryocopus martius</t>
  </si>
  <si>
    <t>Pic noir</t>
  </si>
  <si>
    <t>A008</t>
  </si>
  <si>
    <t>Podiceps nigricollis</t>
  </si>
  <si>
    <t>Grèbe à cou noir</t>
  </si>
  <si>
    <t>A133</t>
  </si>
  <si>
    <t>Burhinus oedicnemus</t>
  </si>
  <si>
    <t>Oedicnème criard</t>
  </si>
  <si>
    <t>A103</t>
  </si>
  <si>
    <t>Falco peregrinus</t>
  </si>
  <si>
    <t>Faucon pèlerin</t>
  </si>
  <si>
    <t>A026</t>
  </si>
  <si>
    <t>Egretta garzetta</t>
  </si>
  <si>
    <t>Aigrette garzette</t>
  </si>
  <si>
    <t>A179</t>
  </si>
  <si>
    <t>Chroicocephalus ridibundus</t>
  </si>
  <si>
    <t>Mouette rieuse</t>
  </si>
  <si>
    <t>EN</t>
  </si>
  <si>
    <t>A073</t>
  </si>
  <si>
    <t>Milvus migrans</t>
  </si>
  <si>
    <t>Milan noir</t>
  </si>
  <si>
    <t>A072</t>
  </si>
  <si>
    <t>Pernis apivorus</t>
  </si>
  <si>
    <t>Bondrée apivore</t>
  </si>
  <si>
    <t>A229</t>
  </si>
  <si>
    <t>Alcedo atthis</t>
  </si>
  <si>
    <t>Martin-pêcheur d'Europe</t>
  </si>
  <si>
    <t>A246</t>
  </si>
  <si>
    <t>Lullula arborea</t>
  </si>
  <si>
    <t>Alouette lulu</t>
  </si>
  <si>
    <t>A043</t>
  </si>
  <si>
    <t>Anser anser</t>
  </si>
  <si>
    <t>Oie cendrée</t>
  </si>
  <si>
    <t>A234</t>
  </si>
  <si>
    <t>Picus canus</t>
  </si>
  <si>
    <t>Pic cendré</t>
  </si>
  <si>
    <t>A338</t>
  </si>
  <si>
    <t>Lanius collurio</t>
  </si>
  <si>
    <t>Pie-grièche écorcheur</t>
  </si>
  <si>
    <t>A118</t>
  </si>
  <si>
    <t>Rallus aquaticus</t>
  </si>
  <si>
    <t>Râle d'eau</t>
  </si>
  <si>
    <t>A222</t>
  </si>
  <si>
    <t>Asio flammeus</t>
  </si>
  <si>
    <t>Hibou des marais</t>
  </si>
  <si>
    <t>A055</t>
  </si>
  <si>
    <t>Spatula querquedula</t>
  </si>
  <si>
    <t>Sarcelle d'été</t>
  </si>
  <si>
    <t>A052</t>
  </si>
  <si>
    <t>Anas crecca</t>
  </si>
  <si>
    <t>Sarcelle d'hiver</t>
  </si>
  <si>
    <t>A142</t>
  </si>
  <si>
    <t>Vanellus vanellus</t>
  </si>
  <si>
    <t>Vanneau huppé</t>
  </si>
  <si>
    <t>A059</t>
  </si>
  <si>
    <t>Aythya ferina</t>
  </si>
  <si>
    <t>Fuligule milouin</t>
  </si>
  <si>
    <t>Seuils_enjeux</t>
  </si>
  <si>
    <t>Intitulé du champ</t>
  </si>
  <si>
    <t>Contenu du champ</t>
  </si>
  <si>
    <t>Région administrative concernée</t>
  </si>
  <si>
    <t>Code Natura 2000 de l’espèce</t>
  </si>
  <si>
    <t>Code CD_nom de l’espèce selon le référentiel TaxRef (version 2018)</t>
  </si>
  <si>
    <t>Code CD_ref de l’espèce selon le référentiel TaxRef (version 2018)</t>
  </si>
  <si>
    <t>Nom scientifique de l’espèce selon TaxRef</t>
  </si>
  <si>
    <t>Nom vernaculaire de l’espèce</t>
  </si>
  <si>
    <t>Oui : espèce listée à l’annexe 1 de la Directive Oiseaux, Non : migrateur hors annexe 1</t>
  </si>
  <si>
    <t>Tendance à long terme des oiseaux selon les résultats du rapportage de 2019 : 0, +, -, x, u ou F pour stable, positive, négative, inconnue, incertaine ou fluctuante respectivement. F est considérée comme étant dans la catégorie =/+ pour l’attribution de la note de tendance. Pour x et u on prend une valeur moyenne entre les valeurs pour =/+ et -. Dans le rapportage de la DO, la tendance stable (=) est notée 0.</t>
  </si>
  <si>
    <r>
      <t>Surface de l'aire de répartition de l’oiseau nicheur au niveau régional en km</t>
    </r>
    <r>
      <rPr>
        <vertAlign val="superscript"/>
        <sz val="10"/>
        <color rgb="FF000000"/>
        <rFont val="Calibri"/>
        <family val="2"/>
        <scheme val="minor"/>
      </rPr>
      <t>2</t>
    </r>
    <r>
      <rPr>
        <sz val="10"/>
        <color rgb="FF000000"/>
        <rFont val="Calibri"/>
        <family val="2"/>
        <scheme val="minor"/>
      </rPr>
      <t xml:space="preserve"> : aire de répartition potentielle obtenue par modélisation ou krigeage des données de présence et filtrée sur les départements de présence de l’espèce (données ABDSM).</t>
    </r>
  </si>
  <si>
    <r>
      <t>Surface de l'aire de répartition de l’oiseau nicheur au niveau national en km</t>
    </r>
    <r>
      <rPr>
        <vertAlign val="superscript"/>
        <sz val="10"/>
        <color rgb="FF000000"/>
        <rFont val="Calibri"/>
        <family val="2"/>
        <scheme val="minor"/>
      </rPr>
      <t>2</t>
    </r>
    <r>
      <rPr>
        <sz val="10"/>
        <color rgb="FF000000"/>
        <rFont val="Calibri"/>
        <family val="2"/>
        <scheme val="minor"/>
      </rPr>
      <t xml:space="preserve"> : aire de répartition potentielle obtenue par modélisation ou krigeage des données de présence et filtrée sur les départements de présence de l’espèce (données ABDSM).</t>
    </r>
  </si>
  <si>
    <t>Valeur de responsabilité (en %) exprimant la part de l’aire de répartition de l’espèce présente dans le territoire considéré.</t>
  </si>
  <si>
    <t xml:space="preserve">Classe de responsabilité à l’échelle considérée, établie sur la base du positionnement par rapport aux déciles de responsabilité, en valeur de responsabilité croissante de 1 à 10. Les déciles/sextiles sont calculés à l’échelle considérée (nationale ou par région). </t>
  </si>
  <si>
    <t>Note_totale</t>
  </si>
  <si>
    <t>Couverture (en %) de l'aire de répartition de l’oiseau par les ZPS au niveau régional.</t>
  </si>
  <si>
    <t>Nombre de sites N2000 dans lequel l’oiseau est présent par région (issu de la base de données Natura 2000).</t>
  </si>
  <si>
    <r>
      <t xml:space="preserve">Moyenne des notes attribuées </t>
    </r>
    <r>
      <rPr>
        <sz val="11"/>
        <color rgb="FF262626"/>
        <rFont val="Calibri"/>
        <family val="2"/>
      </rPr>
      <t xml:space="preserve">à l’évaluation du degré de conservation du rapportage. Selon le contexte, la moyenne a été calculée par domaine biogéographique et par région pour chaque espèce et habitat. Plus la note est élevée, plus le degré de conservation est dégradé et inversement. </t>
    </r>
  </si>
  <si>
    <t>LR_region</t>
  </si>
  <si>
    <t>Note_LR_reg_ponderee</t>
  </si>
  <si>
    <t>Note obtenue après croisement de la LR nationale et régionale, basée sur le tableau de Barneix &amp; Gigot, mais avec une pondération en faveur du statut LR régional.</t>
  </si>
  <si>
    <t>Note croisant la tendance à long terme de l’oiseau avec Note_LR_reg_ponderee.</t>
  </si>
  <si>
    <t>fort</t>
  </si>
  <si>
    <t>moyen</t>
  </si>
  <si>
    <t>faible</t>
  </si>
  <si>
    <t>Nouvelle_classe_enjeu</t>
  </si>
  <si>
    <t>Nouvel_enjeux_connaissance</t>
  </si>
  <si>
    <t>Classe_enjeu_precedente</t>
  </si>
  <si>
    <t>Enjeux_connaissance_precedent</t>
  </si>
  <si>
    <t>Risque d’extinction de l’espèce estimée selon la liste rouge nationale. LC = préoccupation mineure, NT = quasi menacé, VU = vulnérable, EN = en danger, CR = en danger critique, NA= non applicable, NE = non évalué/non renseigné</t>
  </si>
  <si>
    <r>
      <t xml:space="preserve">Risque d’extinction de l’espèce estimée selon la liste rouge nationale </t>
    </r>
    <r>
      <rPr>
        <b/>
        <sz val="10"/>
        <color rgb="FF000000"/>
        <rFont val="Calibri"/>
        <family val="2"/>
        <scheme val="minor"/>
      </rPr>
      <t>à renseigner</t>
    </r>
    <r>
      <rPr>
        <sz val="10"/>
        <color rgb="FF000000"/>
        <rFont val="Calibri"/>
        <family val="2"/>
        <scheme val="minor"/>
      </rPr>
      <t>. LC = préoccupation mineure, NT = quasi menacé, VU = vulnérable, EN = en danger, CR = en danger critique, NA = non applicable, NE= non évalué/renseigné</t>
    </r>
  </si>
  <si>
    <t>Note entre 0 et 9 où 0 signifie que toutes les données sont disponibles et 9 aucune. Les lacunes de connaissance prises en compte sont : le statut liste rouge national, la tendance, les surfaces régionales et nationales.</t>
  </si>
  <si>
    <t>Note entre 0 et 10 où 0 signifie que toutes les données sont disponibles et 10 aucune. Les lacunes de connaissance prises en compte sont : le statut liste rouge national et régional, la tendance, les surfaces régionales et nationales.</t>
  </si>
  <si>
    <t>Colonne permettant d'attribuer les classes d'enjeu (faible, moyen, fort) selon la note d'enjeu obtenue (Note_totale)</t>
  </si>
  <si>
    <t>Note_totale_sans_LR_region</t>
  </si>
  <si>
    <t>Note_tot_sans_LR_region</t>
  </si>
  <si>
    <t>Note croisant le niveau de responsabilité à l’échelle considérée avec la note_LR_tendance (DO). Il s'agit donc de la nouvelle note d'enjeu totale, prenant en compte le statut LR régional de l'espèce. Si celui-ci n'est pas rempli, il s'agit de la note basée sur le statut LR national uniquement.</t>
  </si>
  <si>
    <r>
      <t xml:space="preserve">Classe d’enjeu pour l'oiseau selon la note totale obtenue dans le fichier "DO_regional" (soit Note_totale_sans_LR_region ici), </t>
    </r>
    <r>
      <rPr>
        <b/>
        <sz val="10"/>
        <color rgb="FF262626"/>
        <rFont val="Calibri"/>
        <family val="2"/>
        <scheme val="minor"/>
      </rPr>
      <t>sans prise en compte du statut liste rouge régional</t>
    </r>
    <r>
      <rPr>
        <sz val="10"/>
        <color rgb="FF262626"/>
        <rFont val="Calibri"/>
        <family val="2"/>
        <scheme val="minor"/>
      </rPr>
      <t xml:space="preserve">. Il y a 3 classes d’enjeux possibles : faible, moyen et fort. </t>
    </r>
    <r>
      <rPr>
        <sz val="11"/>
        <color rgb="FF262626"/>
        <rFont val="Calibri"/>
        <family val="2"/>
        <scheme val="minor"/>
      </rPr>
      <t xml:space="preserve">Ces classes ont été construites de manière à avoir les effectifs les plus équilibrés possibles par classe, pour chaque région et au niveau national. Les espèces ou habitats non évalués n’ont pas de classe d’enjeu assignée. </t>
    </r>
  </si>
  <si>
    <t>Classe d'enjeu basée sur la "Note_totale", intégrant le statut liste rouge régional de l'espèce. Les trois classes d'enjeu (faible, moyen et fort) sont déterminées par les terciles de la note d'enjeu (Note_totale).</t>
  </si>
  <si>
    <r>
      <t>Note d'enjeu totale obtenue</t>
    </r>
    <r>
      <rPr>
        <b/>
        <sz val="10"/>
        <color rgb="FF000000"/>
        <rFont val="Calibri"/>
        <family val="2"/>
        <scheme val="minor"/>
      </rPr>
      <t xml:space="preserve"> sans prise en compte du statut LR régional</t>
    </r>
    <r>
      <rPr>
        <sz val="10"/>
        <color rgb="FF000000"/>
        <rFont val="Calibri"/>
        <family val="2"/>
        <scheme val="minor"/>
      </rPr>
      <t xml:space="preserve"> (correspond aux notes dans le fichier "DO_regional")</t>
    </r>
  </si>
  <si>
    <t>A195</t>
  </si>
  <si>
    <t>Sternula albifrons</t>
  </si>
  <si>
    <t>Sterne naine</t>
  </si>
  <si>
    <t>A048</t>
  </si>
  <si>
    <t>Tadorna tadorna</t>
  </si>
  <si>
    <t>Tadorne de Belon</t>
  </si>
  <si>
    <t>Bretagne</t>
  </si>
  <si>
    <t>A200</t>
  </si>
  <si>
    <t>Alca torda</t>
  </si>
  <si>
    <t>Pingouin torda ; Petit Pingouin</t>
  </si>
  <si>
    <t>A027</t>
  </si>
  <si>
    <t>Ardea alba</t>
  </si>
  <si>
    <t>Grande Aigrette</t>
  </si>
  <si>
    <t>A138</t>
  </si>
  <si>
    <t>Charadrius alexandrinus</t>
  </si>
  <si>
    <t>Gravelot à collier interrompu, Gravelot de Kent</t>
  </si>
  <si>
    <t>A137</t>
  </si>
  <si>
    <t>Charadrius hiaticula</t>
  </si>
  <si>
    <t>Grand Gravelot</t>
  </si>
  <si>
    <t>A399</t>
  </si>
  <si>
    <t>Elanus caeruleus</t>
  </si>
  <si>
    <t>Elanion blanc</t>
  </si>
  <si>
    <t>A204</t>
  </si>
  <si>
    <t>Fratercula arctica</t>
  </si>
  <si>
    <t>Macareux moine</t>
  </si>
  <si>
    <t>A130</t>
  </si>
  <si>
    <t>Haematopus ostralegus</t>
  </si>
  <si>
    <t>Huîtrier pie</t>
  </si>
  <si>
    <t>A184</t>
  </si>
  <si>
    <t>Larus argentatus</t>
  </si>
  <si>
    <t>Goéland argenté</t>
  </si>
  <si>
    <t>A183</t>
  </si>
  <si>
    <t>Larus fuscus</t>
  </si>
  <si>
    <t>Goéland brun</t>
  </si>
  <si>
    <t>A187</t>
  </si>
  <si>
    <t>Larus marinus</t>
  </si>
  <si>
    <t>Goéland marin</t>
  </si>
  <si>
    <t>A016</t>
  </si>
  <si>
    <t>Morus bassanus</t>
  </si>
  <si>
    <t>Fou de Bassan</t>
  </si>
  <si>
    <t>A684</t>
  </si>
  <si>
    <t>Phalacrocorax aristotelis aristotelis</t>
  </si>
  <si>
    <t>Cormoran huppé</t>
  </si>
  <si>
    <t>A683</t>
  </si>
  <si>
    <t>Phalacrocorax carbo carbo</t>
  </si>
  <si>
    <t>Grand Cormoran</t>
  </si>
  <si>
    <t>A034</t>
  </si>
  <si>
    <t>Platalea leucorodia</t>
  </si>
  <si>
    <t>Spatule blanche</t>
  </si>
  <si>
    <t>A346</t>
  </si>
  <si>
    <t>Pyrrhocorax pyrrhocorax</t>
  </si>
  <si>
    <t>Crave à bec rouge</t>
  </si>
  <si>
    <t>A132</t>
  </si>
  <si>
    <t>Recurvirostra avosetta</t>
  </si>
  <si>
    <t>Avocette élégante</t>
  </si>
  <si>
    <t>A063</t>
  </si>
  <si>
    <t>Somateria mollissima</t>
  </si>
  <si>
    <t>Eider à duvet</t>
  </si>
  <si>
    <t>A192</t>
  </si>
  <si>
    <t>Sterna dougallii</t>
  </si>
  <si>
    <t>Sterne de Dougall</t>
  </si>
  <si>
    <t>A302</t>
  </si>
  <si>
    <t>Sylvia undata</t>
  </si>
  <si>
    <t>Fauvette pitchou</t>
  </si>
  <si>
    <t>A191</t>
  </si>
  <si>
    <t>Thalasseus sandvicensis</t>
  </si>
  <si>
    <t>Sterne caugek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</si>
</sst>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vertAlign val="superscript"/>
      <sz val="10"/>
      <color rgb="FF000000"/>
      <name val="Calibri"/>
      <family val="2"/>
      <scheme val="minor"/>
    </font>
    <font>
      <sz val="10"/>
      <color rgb="FF262626"/>
      <name val="Calibri"/>
      <family val="2"/>
      <scheme val="minor"/>
    </font>
    <font>
      <sz val="11"/>
      <color rgb="FF262626"/>
      <name val="Calibri"/>
      <family val="2"/>
      <scheme val="minor"/>
    </font>
    <font>
      <sz val="10"/>
      <color rgb="FF262626"/>
      <name val="Calibri"/>
      <family val="2"/>
    </font>
    <font>
      <sz val="11"/>
      <color rgb="FF262626"/>
      <name val="Calibri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b/>
      <sz val="10"/>
      <color rgb="FF262626"/>
      <name val="Calibri"/>
      <family val="2"/>
      <scheme val="minor"/>
    </font>
    <font>
      <b/>
      <sz val="10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7E6E6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24">
    <xf numFmtId="0" fontId="0" fillId="0" borderId="0" xfId="0"/>
    <xf numFmtId="0" fontId="0" fillId="0" borderId="0" xfId="0" applyNumberFormat="1"/>
    <xf numFmtId="0" fontId="1" fillId="2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8" fillId="0" borderId="0" xfId="1" applyBorder="1" applyAlignment="1">
      <alignment vertical="center"/>
    </xf>
    <xf numFmtId="0" fontId="0" fillId="0" borderId="0" xfId="0" applyBorder="1"/>
    <xf numFmtId="0" fontId="0" fillId="0" borderId="0" xfId="0" applyAlignment="1">
      <alignment wrapText="1"/>
    </xf>
    <xf numFmtId="0" fontId="9" fillId="0" borderId="0" xfId="0" applyFont="1" applyAlignment="1">
      <alignment wrapText="1"/>
    </xf>
    <xf numFmtId="0" fontId="1" fillId="0" borderId="0" xfId="0" applyFont="1" applyFill="1" applyBorder="1" applyAlignment="1">
      <alignment vertical="center" wrapText="1"/>
    </xf>
    <xf numFmtId="0" fontId="0" fillId="0" borderId="0" xfId="0" applyFill="1"/>
    <xf numFmtId="0" fontId="2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justify" vertical="center" wrapText="1"/>
    </xf>
    <xf numFmtId="0" fontId="0" fillId="0" borderId="0" xfId="0" applyFont="1" applyAlignment="1">
      <alignment wrapText="1"/>
    </xf>
    <xf numFmtId="0" fontId="0" fillId="0" borderId="0" xfId="0" applyFill="1" applyBorder="1"/>
    <xf numFmtId="0" fontId="1" fillId="2" borderId="0" xfId="0" applyFont="1" applyFill="1" applyBorder="1" applyAlignment="1">
      <alignment vertical="top" wrapText="1"/>
    </xf>
    <xf numFmtId="0" fontId="1" fillId="0" borderId="0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justify" vertical="top" wrapText="1"/>
    </xf>
    <xf numFmtId="0" fontId="1" fillId="0" borderId="0" xfId="0" applyFont="1" applyFill="1" applyBorder="1" applyAlignment="1">
      <alignment horizontal="justify" vertical="top" wrapText="1"/>
    </xf>
    <xf numFmtId="0" fontId="4" fillId="0" borderId="0" xfId="0" applyFont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horizontal="justify" vertical="top" wrapText="1"/>
    </xf>
    <xf numFmtId="0" fontId="0" fillId="0" borderId="0" xfId="0" applyBorder="1" applyAlignment="1">
      <alignment vertical="top"/>
    </xf>
  </cellXfs>
  <cellStyles count="2">
    <cellStyle name="Lien hypertexte" xfId="1" builtinId="8"/>
    <cellStyle name="Normal" xfId="0" builtinId="0"/>
  </cellStyles>
  <dxfs count="12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540D6DD-7D3A-4706-ACEE-36184E319201}" name="Tableau1" displayName="Tableau1" ref="A1:Y68" totalsRowShown="0">
  <autoFilter ref="A1:Y68" xr:uid="{1CA4A908-3B30-4C99-BAED-9F9B3ED00591}"/>
  <sortState ref="A2:Y68">
    <sortCondition ref="P1:P68"/>
  </sortState>
  <tableColumns count="25">
    <tableColumn id="1" xr3:uid="{C152BC6C-D026-4DDC-90A4-7FE1171D8AC7}" name="Reg_adm" dataDxfId="11"/>
    <tableColumn id="2" xr3:uid="{57D246C1-3D16-4C42-ADEF-B8B5CED14269}" name="CD_N2000" dataDxfId="10"/>
    <tableColumn id="3" xr3:uid="{7D047ABD-F1DA-405E-B7E9-EF38EDE77900}" name="CD_NOM"/>
    <tableColumn id="4" xr3:uid="{979A5081-B31F-4608-B1C1-03A941D5C20F}" name="CD_REF"/>
    <tableColumn id="5" xr3:uid="{F7B08503-04BA-46E9-8551-1D12B94A99CC}" name="Nom_valide" dataDxfId="9"/>
    <tableColumn id="6" xr3:uid="{022BF4EC-91CC-4B81-9418-05B0ED569D2C}" name="Nom_vernaculaire" dataDxfId="8"/>
    <tableColumn id="7" xr3:uid="{4D585DC1-94A4-4800-B204-EFE2EE18E1E4}" name="Ann1_DO" dataDxfId="7"/>
    <tableColumn id="8" xr3:uid="{0C699063-4E74-45A9-9CE4-A468363BA1D0}" name="LR_France" dataDxfId="6"/>
    <tableColumn id="9" xr3:uid="{2B3BFE8B-025A-46DB-98DE-79E2ED2431AD}" name="LR_region"/>
    <tableColumn id="10" xr3:uid="{B9E4F0BF-0CF7-45F1-8E58-28B608897513}" name="Note_LR_reg_ponderee" dataDxfId="5">
      <calculatedColumnFormula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calculatedColumnFormula>
    </tableColumn>
    <tableColumn id="11" xr3:uid="{3232D6F1-7EC1-47E8-8D06-51246E5FDDF5}" name="Tendance_lt"/>
    <tableColumn id="12" xr3:uid="{2358B0AD-0EBD-4608-A587-D9CC92FB22DA}" name="Note_LR_tendance" dataDxfId="4">
      <calculatedColumnFormula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calculatedColumnFormula>
    </tableColumn>
    <tableColumn id="13" xr3:uid="{D5045D05-2FFC-4426-AB87-A271B70B5D4A}" name="Surf_reg"/>
    <tableColumn id="14" xr3:uid="{D090BA11-CDA6-4A56-8D85-BD0079DDD51D}" name="Surf_nat"/>
    <tableColumn id="15" xr3:uid="{AD15048E-D103-4A57-A51D-BF6657470B62}" name="Responsabilite"/>
    <tableColumn id="16" xr3:uid="{47C199E8-07CE-4719-B9A3-7EB2CF0DF92C}" name="Classe_resp"/>
    <tableColumn id="17" xr3:uid="{CDF89A0A-50B9-4878-985F-719575ABEDFE}" name="Note_tot_sans_LR_region"/>
    <tableColumn id="18" xr3:uid="{39B9EB1A-9C6A-4E1A-A994-534F2DE7C870}" name="Note_tot" dataDxfId="3"/>
    <tableColumn id="19" xr3:uid="{FE255EF4-279B-4EB8-8D5A-9DDFBDA34EFC}" name="Couv_ZPS_reg"/>
    <tableColumn id="20" xr3:uid="{19E12DAF-2C0C-4AAA-9156-278B7E299B2C}" name="Classe_enjeu_precedente" dataDxfId="2"/>
    <tableColumn id="21" xr3:uid="{7FD06F90-3A6A-430D-AF3A-88E8470F2EC1}" name="Nouvelle_classe_enjeu" dataDxfId="0">
      <calculatedColumnFormula>IF(Tableau1[Note_tot]="NA","NA",IF(Tableau1[Note_tot]&lt;=$Z$2,"faible",IF(AND(Tableau1[Note_tot]&gt;$Z$2,Tableau1[Note_tot]&lt;=$Z$3),"moyen",IF(Tableau1[Note_tot]&gt;$Z$3,"fort","NA"))))</calculatedColumnFormula>
    </tableColumn>
    <tableColumn id="22" xr3:uid="{C5FCF44E-F646-4741-8A14-ABA1CF43D9C4}" name="Enjeux_connaissance_precedent"/>
    <tableColumn id="23" xr3:uid="{0D8326ED-857F-4358-9460-32758CAA2690}" name="Nouvel_enjeux_connaissance" dataDxfId="1">
      <calculatedColumnFormula>IF(Tableau1[LR_region]="DD",2+Tableau1[Enjeux_connaissance_precedent],IF(Tableau1[LR_region]="NA",1+Tableau1[Enjeux_connaissance_precedent],IF(Tableau1[LR_region]="NE",1+Tableau1[Enjeux_connaissance_precedent],Tableau1[Enjeux_connaissance_precedent])))</calculatedColumnFormula>
    </tableColumn>
    <tableColumn id="24" xr3:uid="{FC7BEE22-4E78-46EA-8955-E467B3EC6D1A}" name="Nombre_sites"/>
    <tableColumn id="25" xr3:uid="{8EB108F3-EA44-4774-AA5F-4D02A03B2AA6}" name="Score_degre_conservation_FSD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FFCE5E-89B0-40A3-9E4F-150EF7FA6D6F}">
  <dimension ref="A1:Z68"/>
  <sheetViews>
    <sheetView tabSelected="1" topLeftCell="M1" workbookViewId="0">
      <selection activeCell="U3" sqref="U3"/>
    </sheetView>
  </sheetViews>
  <sheetFormatPr baseColWidth="10" defaultRowHeight="14.4" x14ac:dyDescent="0.3"/>
  <cols>
    <col min="5" max="5" width="12.6640625" customWidth="1"/>
    <col min="6" max="6" width="17.88671875" customWidth="1"/>
    <col min="10" max="10" width="22.33203125" customWidth="1"/>
    <col min="11" max="11" width="12.88671875" customWidth="1"/>
    <col min="12" max="12" width="18.5546875" customWidth="1"/>
    <col min="15" max="15" width="14.6640625" customWidth="1"/>
    <col min="16" max="16" width="12.44140625" customWidth="1"/>
    <col min="17" max="17" width="24.109375" customWidth="1"/>
    <col min="19" max="19" width="14.33203125" customWidth="1"/>
    <col min="20" max="20" width="23.6640625" customWidth="1"/>
    <col min="21" max="21" width="21.44140625" customWidth="1"/>
    <col min="22" max="22" width="29.33203125" customWidth="1"/>
    <col min="23" max="23" width="26.88671875" customWidth="1"/>
    <col min="24" max="24" width="14.21875" customWidth="1"/>
    <col min="25" max="25" width="28.5546875" customWidth="1"/>
  </cols>
  <sheetData>
    <row r="1" spans="1:26" s="7" customFormat="1" ht="28.8" x14ac:dyDescent="0.3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185</v>
      </c>
      <c r="J1" s="7" t="s">
        <v>186</v>
      </c>
      <c r="K1" s="7" t="s">
        <v>8</v>
      </c>
      <c r="L1" s="8" t="s">
        <v>9</v>
      </c>
      <c r="M1" s="7" t="s">
        <v>10</v>
      </c>
      <c r="N1" s="7" t="s">
        <v>11</v>
      </c>
      <c r="O1" s="7" t="s">
        <v>12</v>
      </c>
      <c r="P1" s="7" t="s">
        <v>13</v>
      </c>
      <c r="Q1" s="7" t="s">
        <v>202</v>
      </c>
      <c r="R1" s="7" t="s">
        <v>14</v>
      </c>
      <c r="S1" s="7" t="s">
        <v>15</v>
      </c>
      <c r="T1" s="8" t="s">
        <v>194</v>
      </c>
      <c r="U1" s="8" t="s">
        <v>192</v>
      </c>
      <c r="V1" s="13" t="s">
        <v>195</v>
      </c>
      <c r="W1" s="13" t="s">
        <v>193</v>
      </c>
      <c r="X1" s="7" t="s">
        <v>16</v>
      </c>
      <c r="Y1" s="7" t="s">
        <v>17</v>
      </c>
      <c r="Z1" s="7" t="s">
        <v>166</v>
      </c>
    </row>
    <row r="2" spans="1:26" x14ac:dyDescent="0.3">
      <c r="A2" s="1" t="s">
        <v>213</v>
      </c>
      <c r="B2" s="1" t="s">
        <v>139</v>
      </c>
      <c r="C2">
        <v>2741</v>
      </c>
      <c r="D2">
        <v>2741</v>
      </c>
      <c r="E2" s="1" t="s">
        <v>140</v>
      </c>
      <c r="F2" s="1" t="s">
        <v>141</v>
      </c>
      <c r="G2" s="1" t="s">
        <v>21</v>
      </c>
      <c r="H2" s="1" t="s">
        <v>22</v>
      </c>
      <c r="J2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2" t="s">
        <v>53</v>
      </c>
      <c r="L2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2">
        <v>13.28</v>
      </c>
      <c r="N2">
        <v>3093.06</v>
      </c>
      <c r="O2">
        <v>0.42934828293017274</v>
      </c>
      <c r="P2">
        <v>1</v>
      </c>
      <c r="Q2">
        <v>22.2</v>
      </c>
      <c r="R2" s="1">
        <f>IF(AND(Tableau1[Note_LR_tendance]=22.2,Tableau1[Classe_resp]=1),0,IF(AND(Tableau1[Note_LR_tendance]=25,Tableau1[Classe_resp]=1),2.8,IF(AND(Tableau1[Note_LR_tendance]=27.8,Tableau1[Classe_resp]=1),5.6,IF(AND(Tableau1[Note_LR_tendance]=33.3,Tableau1[Classe_resp]=1),11.1,IF(AND(Tableau1[Note_LR_tendance]=36.1,Tableau1[Classe_resp]=1),13.9,IF(AND(Tableau1[Note_LR_tendance]=38.9,Tableau1[Classe_resp]=1),16.7,IF(AND(Tableau1[Note_LR_tendance]=44.4,Tableau1[Classe_resp]=1),22.2,IF(AND(Tableau1[Note_LR_tendance]=47.2,Tableau1[Classe_resp]=1),25,IF(AND(Tableau1[Note_LR_tendance]=50,Tableau1[Classe_resp]=1),27.8,IF(AND(Tableau1[Note_LR_tendance]=55.6,Tableau1[Classe_resp]=1),33.3,IF(AND(Tableau1[Note_LR_tendance]=58.3,Tableau1[Classe_resp]=1),36.1,IF(AND(Tableau1[Note_LR_tendance]=61.1,Tableau1[Classe_resp]=1),38.9,IF(AND(Tableau1[Note_LR_tendance]=66.7,Tableau1[Classe_resp]=1),44.4,IF(AND(Tableau1[Note_LR_tendance]=69.4,Tableau1[Classe_resp]=1),47.2,IF(AND(Tableau1[Note_LR_tendance]=72.2,Tableau1[Classe_resp]=1),50,IF(AND(Tableau1[Note_LR_tendance]="NA",Tableau1[Classe_resp]=1),Tableau1[[#This Row],[Note_tot_sans_LR_region]],IF(AND(Tableau1[Note_LR_tendance]=22.2,Tableau1[Classe_resp]=2),5.6,IF(AND(Tableau1[Note_LR_tendance]=25,Tableau1[Classe_resp]=2),8.3,IF(AND(Tableau1[Note_LR_tendance]=27.8,Tableau1[Classe_resp]=2),11.1,IF(AND(Tableau1[Note_LR_tendance]=33.3,Tableau1[Classe_resp]=2),16.7,IF(AND(Tableau1[Note_LR_tendance]=36.1,Tableau1[Classe_resp]=2),19.4,IF(AND(Tableau1[Note_LR_tendance]=38.9,Tableau1[Classe_resp]=2),22.2,IF(AND(Tableau1[Note_LR_tendance]=44.4,Tableau1[Classe_resp]=2),27.8,IF(AND(Tableau1[Note_LR_tendance]=47.2,Tableau1[Classe_resp]=2),30.6,IF(AND(Tableau1[Note_LR_tendance]=50,Tableau1[Classe_resp]=2),33.3,IF(AND(Tableau1[Note_LR_tendance]=55.6,Tableau1[Classe_resp]=2),38.9,IF(AND(Tableau1[Note_LR_tendance]=58.3,Tableau1[Classe_resp]=2),41.7,IF(AND(Tableau1[Note_LR_tendance]=61.1,Tableau1[Classe_resp]=2),44.4,IF(AND(Tableau1[Note_LR_tendance]=66.7,Tableau1[Classe_resp]=2),50,IF(AND(Tableau1[Note_LR_tendance]=69.4,Tableau1[Classe_resp]=2),52.8,IF(AND(Tableau1[Note_LR_tendance]=72.2,Tableau1[Classe_resp]=2),55.6,IF(AND(Tableau1[Note_LR_tendance]="NA",Tableau1[Classe_resp]=2),Tableau1[[#This Row],[Note_tot_sans_LR_region]],"NA"))))))))))))))))))))))))))))))))</f>
        <v>22.2</v>
      </c>
      <c r="S2">
        <v>27.26</v>
      </c>
      <c r="T2" s="1" t="s">
        <v>191</v>
      </c>
      <c r="U2" t="str">
        <f>IF(Tableau1[Note_tot]="NA","NA",IF(Tableau1[Note_tot]&lt;=$Z$2,"faible",IF(AND(Tableau1[Note_tot]&gt;$Z$2,Tableau1[Note_tot]&lt;=$Z$3),"moyen",IF(Tableau1[Note_tot]&gt;$Z$3,"fort","NA"))))</f>
        <v>faible</v>
      </c>
      <c r="V2">
        <v>0</v>
      </c>
      <c r="W2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2">
        <v>6</v>
      </c>
      <c r="Y2">
        <v>2.333333333333333</v>
      </c>
      <c r="Z2">
        <f>PERCENTILE(R:R,1/3)</f>
        <v>25</v>
      </c>
    </row>
    <row r="3" spans="1:26" x14ac:dyDescent="0.3">
      <c r="A3" s="1" t="s">
        <v>213</v>
      </c>
      <c r="B3" s="1" t="s">
        <v>114</v>
      </c>
      <c r="C3">
        <v>3120</v>
      </c>
      <c r="D3">
        <v>3120</v>
      </c>
      <c r="E3" s="1" t="s">
        <v>115</v>
      </c>
      <c r="F3" s="1" t="s">
        <v>116</v>
      </c>
      <c r="G3" s="1" t="s">
        <v>29</v>
      </c>
      <c r="H3" s="1" t="s">
        <v>30</v>
      </c>
      <c r="J3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3" t="s">
        <v>53</v>
      </c>
      <c r="L3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3">
        <v>124.16</v>
      </c>
      <c r="N3">
        <v>43357.36</v>
      </c>
      <c r="O3">
        <v>0.28636429893332987</v>
      </c>
      <c r="P3">
        <v>1</v>
      </c>
      <c r="Q3">
        <v>0</v>
      </c>
      <c r="R3" s="1">
        <f>IF(AND(Tableau1[Note_LR_tendance]=22.2,Tableau1[Classe_resp]=1),0,IF(AND(Tableau1[Note_LR_tendance]=25,Tableau1[Classe_resp]=1),2.8,IF(AND(Tableau1[Note_LR_tendance]=27.8,Tableau1[Classe_resp]=1),5.6,IF(AND(Tableau1[Note_LR_tendance]=33.3,Tableau1[Classe_resp]=1),11.1,IF(AND(Tableau1[Note_LR_tendance]=36.1,Tableau1[Classe_resp]=1),13.9,IF(AND(Tableau1[Note_LR_tendance]=38.9,Tableau1[Classe_resp]=1),16.7,IF(AND(Tableau1[Note_LR_tendance]=44.4,Tableau1[Classe_resp]=1),22.2,IF(AND(Tableau1[Note_LR_tendance]=47.2,Tableau1[Classe_resp]=1),25,IF(AND(Tableau1[Note_LR_tendance]=50,Tableau1[Classe_resp]=1),27.8,IF(AND(Tableau1[Note_LR_tendance]=55.6,Tableau1[Classe_resp]=1),33.3,IF(AND(Tableau1[Note_LR_tendance]=58.3,Tableau1[Classe_resp]=1),36.1,IF(AND(Tableau1[Note_LR_tendance]=61.1,Tableau1[Classe_resp]=1),38.9,IF(AND(Tableau1[Note_LR_tendance]=66.7,Tableau1[Classe_resp]=1),44.4,IF(AND(Tableau1[Note_LR_tendance]=69.4,Tableau1[Classe_resp]=1),47.2,IF(AND(Tableau1[Note_LR_tendance]=72.2,Tableau1[Classe_resp]=1),50,IF(AND(Tableau1[Note_LR_tendance]="NA",Tableau1[Classe_resp]=1),Tableau1[[#This Row],[Note_tot_sans_LR_region]],IF(AND(Tableau1[Note_LR_tendance]=22.2,Tableau1[Classe_resp]=2),5.6,IF(AND(Tableau1[Note_LR_tendance]=25,Tableau1[Classe_resp]=2),8.3,IF(AND(Tableau1[Note_LR_tendance]=27.8,Tableau1[Classe_resp]=2),11.1,IF(AND(Tableau1[Note_LR_tendance]=33.3,Tableau1[Classe_resp]=2),16.7,IF(AND(Tableau1[Note_LR_tendance]=36.1,Tableau1[Classe_resp]=2),19.4,IF(AND(Tableau1[Note_LR_tendance]=38.9,Tableau1[Classe_resp]=2),22.2,IF(AND(Tableau1[Note_LR_tendance]=44.4,Tableau1[Classe_resp]=2),27.8,IF(AND(Tableau1[Note_LR_tendance]=47.2,Tableau1[Classe_resp]=2),30.6,IF(AND(Tableau1[Note_LR_tendance]=50,Tableau1[Classe_resp]=2),33.3,IF(AND(Tableau1[Note_LR_tendance]=55.6,Tableau1[Classe_resp]=2),38.9,IF(AND(Tableau1[Note_LR_tendance]=58.3,Tableau1[Classe_resp]=2),41.7,IF(AND(Tableau1[Note_LR_tendance]=61.1,Tableau1[Classe_resp]=2),44.4,IF(AND(Tableau1[Note_LR_tendance]=66.7,Tableau1[Classe_resp]=2),50,IF(AND(Tableau1[Note_LR_tendance]=69.4,Tableau1[Classe_resp]=2),52.8,IF(AND(Tableau1[Note_LR_tendance]=72.2,Tableau1[Classe_resp]=2),55.6,IF(AND(Tableau1[Note_LR_tendance]="NA",Tableau1[Classe_resp]=2),Tableau1[[#This Row],[Note_tot_sans_LR_region]],"NA"))))))))))))))))))))))))))))))))</f>
        <v>0</v>
      </c>
      <c r="S3">
        <v>0.97</v>
      </c>
      <c r="T3" s="1" t="s">
        <v>191</v>
      </c>
      <c r="U3" t="str">
        <f>IF(Tableau1[Note_tot]="NA","NA",IF(Tableau1[Note_tot]&lt;=$Z$2,"faible",IF(AND(Tableau1[Note_tot]&gt;$Z$2,Tableau1[Note_tot]&lt;=$Z$3),"moyen",IF(Tableau1[Note_tot]&gt;$Z$3,"fort","NA"))))</f>
        <v>faible</v>
      </c>
      <c r="V3">
        <v>0</v>
      </c>
      <c r="W3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3" t="s">
        <v>25</v>
      </c>
      <c r="Y3" t="s">
        <v>25</v>
      </c>
      <c r="Z3">
        <f>PERCENTILE(R:R,2/3)</f>
        <v>38.9</v>
      </c>
    </row>
    <row r="4" spans="1:26" x14ac:dyDescent="0.3">
      <c r="A4" s="1" t="s">
        <v>213</v>
      </c>
      <c r="B4" s="1" t="s">
        <v>145</v>
      </c>
      <c r="C4">
        <v>3807</v>
      </c>
      <c r="D4">
        <v>3807</v>
      </c>
      <c r="E4" s="1" t="s">
        <v>146</v>
      </c>
      <c r="F4" s="1" t="s">
        <v>147</v>
      </c>
      <c r="G4" s="1" t="s">
        <v>29</v>
      </c>
      <c r="H4" s="1" t="s">
        <v>31</v>
      </c>
      <c r="J4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4">
        <v>0</v>
      </c>
      <c r="L4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4">
        <v>1266.96</v>
      </c>
      <c r="N4">
        <v>258372.13</v>
      </c>
      <c r="O4">
        <v>0.49036248607773603</v>
      </c>
      <c r="P4">
        <v>1</v>
      </c>
      <c r="Q4">
        <v>11.1</v>
      </c>
      <c r="R4" s="1">
        <f>IF(AND(Tableau1[Note_LR_tendance]=22.2,Tableau1[Classe_resp]=1),0,IF(AND(Tableau1[Note_LR_tendance]=25,Tableau1[Classe_resp]=1),2.8,IF(AND(Tableau1[Note_LR_tendance]=27.8,Tableau1[Classe_resp]=1),5.6,IF(AND(Tableau1[Note_LR_tendance]=33.3,Tableau1[Classe_resp]=1),11.1,IF(AND(Tableau1[Note_LR_tendance]=36.1,Tableau1[Classe_resp]=1),13.9,IF(AND(Tableau1[Note_LR_tendance]=38.9,Tableau1[Classe_resp]=1),16.7,IF(AND(Tableau1[Note_LR_tendance]=44.4,Tableau1[Classe_resp]=1),22.2,IF(AND(Tableau1[Note_LR_tendance]=47.2,Tableau1[Classe_resp]=1),25,IF(AND(Tableau1[Note_LR_tendance]=50,Tableau1[Classe_resp]=1),27.8,IF(AND(Tableau1[Note_LR_tendance]=55.6,Tableau1[Classe_resp]=1),33.3,IF(AND(Tableau1[Note_LR_tendance]=58.3,Tableau1[Classe_resp]=1),36.1,IF(AND(Tableau1[Note_LR_tendance]=61.1,Tableau1[Classe_resp]=1),38.9,IF(AND(Tableau1[Note_LR_tendance]=66.7,Tableau1[Classe_resp]=1),44.4,IF(AND(Tableau1[Note_LR_tendance]=69.4,Tableau1[Classe_resp]=1),47.2,IF(AND(Tableau1[Note_LR_tendance]=72.2,Tableau1[Classe_resp]=1),50,IF(AND(Tableau1[Note_LR_tendance]="NA",Tableau1[Classe_resp]=1),Tableau1[[#This Row],[Note_tot_sans_LR_region]],IF(AND(Tableau1[Note_LR_tendance]=22.2,Tableau1[Classe_resp]=2),5.6,IF(AND(Tableau1[Note_LR_tendance]=25,Tableau1[Classe_resp]=2),8.3,IF(AND(Tableau1[Note_LR_tendance]=27.8,Tableau1[Classe_resp]=2),11.1,IF(AND(Tableau1[Note_LR_tendance]=33.3,Tableau1[Classe_resp]=2),16.7,IF(AND(Tableau1[Note_LR_tendance]=36.1,Tableau1[Classe_resp]=2),19.4,IF(AND(Tableau1[Note_LR_tendance]=38.9,Tableau1[Classe_resp]=2),22.2,IF(AND(Tableau1[Note_LR_tendance]=44.4,Tableau1[Classe_resp]=2),27.8,IF(AND(Tableau1[Note_LR_tendance]=47.2,Tableau1[Classe_resp]=2),30.6,IF(AND(Tableau1[Note_LR_tendance]=50,Tableau1[Classe_resp]=2),33.3,IF(AND(Tableau1[Note_LR_tendance]=55.6,Tableau1[Classe_resp]=2),38.9,IF(AND(Tableau1[Note_LR_tendance]=58.3,Tableau1[Classe_resp]=2),41.7,IF(AND(Tableau1[Note_LR_tendance]=61.1,Tableau1[Classe_resp]=2),44.4,IF(AND(Tableau1[Note_LR_tendance]=66.7,Tableau1[Classe_resp]=2),50,IF(AND(Tableau1[Note_LR_tendance]=69.4,Tableau1[Classe_resp]=2),52.8,IF(AND(Tableau1[Note_LR_tendance]=72.2,Tableau1[Classe_resp]=2),55.6,IF(AND(Tableau1[Note_LR_tendance]="NA",Tableau1[Classe_resp]=2),Tableau1[[#This Row],[Note_tot_sans_LR_region]],"NA"))))))))))))))))))))))))))))))))</f>
        <v>11.1</v>
      </c>
      <c r="S4">
        <v>0.82</v>
      </c>
      <c r="T4" s="1" t="s">
        <v>191</v>
      </c>
      <c r="U4" t="str">
        <f>IF(Tableau1[Note_tot]="NA","NA",IF(Tableau1[Note_tot]&lt;=$Z$2,"faible",IF(AND(Tableau1[Note_tot]&gt;$Z$2,Tableau1[Note_tot]&lt;=$Z$3),"moyen",IF(Tableau1[Note_tot]&gt;$Z$3,"fort","NA"))))</f>
        <v>faible</v>
      </c>
      <c r="V4">
        <v>0</v>
      </c>
      <c r="W4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4" t="s">
        <v>25</v>
      </c>
      <c r="Y4" t="s">
        <v>25</v>
      </c>
      <c r="Z4">
        <f>PERCENTILE(R:R,1)</f>
        <v>100</v>
      </c>
    </row>
    <row r="5" spans="1:26" x14ac:dyDescent="0.3">
      <c r="A5" s="1" t="s">
        <v>213</v>
      </c>
      <c r="B5" s="1" t="s">
        <v>41</v>
      </c>
      <c r="C5">
        <v>1956</v>
      </c>
      <c r="D5">
        <v>836203</v>
      </c>
      <c r="E5" s="1" t="s">
        <v>42</v>
      </c>
      <c r="F5" s="1" t="s">
        <v>43</v>
      </c>
      <c r="G5" s="1" t="s">
        <v>21</v>
      </c>
      <c r="H5" s="1" t="s">
        <v>30</v>
      </c>
      <c r="J5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5" t="s">
        <v>23</v>
      </c>
      <c r="L5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5">
        <v>25.77</v>
      </c>
      <c r="N5">
        <v>5893.18</v>
      </c>
      <c r="O5">
        <v>0.43728513298422922</v>
      </c>
      <c r="P5">
        <v>1</v>
      </c>
      <c r="Q5">
        <v>2.8</v>
      </c>
      <c r="R5" s="1">
        <f>IF(AND(Tableau1[Note_LR_tendance]=22.2,Tableau1[Classe_resp]=1),0,IF(AND(Tableau1[Note_LR_tendance]=25,Tableau1[Classe_resp]=1),2.8,IF(AND(Tableau1[Note_LR_tendance]=27.8,Tableau1[Classe_resp]=1),5.6,IF(AND(Tableau1[Note_LR_tendance]=33.3,Tableau1[Classe_resp]=1),11.1,IF(AND(Tableau1[Note_LR_tendance]=36.1,Tableau1[Classe_resp]=1),13.9,IF(AND(Tableau1[Note_LR_tendance]=38.9,Tableau1[Classe_resp]=1),16.7,IF(AND(Tableau1[Note_LR_tendance]=44.4,Tableau1[Classe_resp]=1),22.2,IF(AND(Tableau1[Note_LR_tendance]=47.2,Tableau1[Classe_resp]=1),25,IF(AND(Tableau1[Note_LR_tendance]=50,Tableau1[Classe_resp]=1),27.8,IF(AND(Tableau1[Note_LR_tendance]=55.6,Tableau1[Classe_resp]=1),33.3,IF(AND(Tableau1[Note_LR_tendance]=58.3,Tableau1[Classe_resp]=1),36.1,IF(AND(Tableau1[Note_LR_tendance]=61.1,Tableau1[Classe_resp]=1),38.9,IF(AND(Tableau1[Note_LR_tendance]=66.7,Tableau1[Classe_resp]=1),44.4,IF(AND(Tableau1[Note_LR_tendance]=69.4,Tableau1[Classe_resp]=1),47.2,IF(AND(Tableau1[Note_LR_tendance]=72.2,Tableau1[Classe_resp]=1),50,IF(AND(Tableau1[Note_LR_tendance]="NA",Tableau1[Classe_resp]=1),Tableau1[[#This Row],[Note_tot_sans_LR_region]],IF(AND(Tableau1[Note_LR_tendance]=22.2,Tableau1[Classe_resp]=2),5.6,IF(AND(Tableau1[Note_LR_tendance]=25,Tableau1[Classe_resp]=2),8.3,IF(AND(Tableau1[Note_LR_tendance]=27.8,Tableau1[Classe_resp]=2),11.1,IF(AND(Tableau1[Note_LR_tendance]=33.3,Tableau1[Classe_resp]=2),16.7,IF(AND(Tableau1[Note_LR_tendance]=36.1,Tableau1[Classe_resp]=2),19.4,IF(AND(Tableau1[Note_LR_tendance]=38.9,Tableau1[Classe_resp]=2),22.2,IF(AND(Tableau1[Note_LR_tendance]=44.4,Tableau1[Classe_resp]=2),27.8,IF(AND(Tableau1[Note_LR_tendance]=47.2,Tableau1[Classe_resp]=2),30.6,IF(AND(Tableau1[Note_LR_tendance]=50,Tableau1[Classe_resp]=2),33.3,IF(AND(Tableau1[Note_LR_tendance]=55.6,Tableau1[Classe_resp]=2),38.9,IF(AND(Tableau1[Note_LR_tendance]=58.3,Tableau1[Classe_resp]=2),41.7,IF(AND(Tableau1[Note_LR_tendance]=61.1,Tableau1[Classe_resp]=2),44.4,IF(AND(Tableau1[Note_LR_tendance]=66.7,Tableau1[Classe_resp]=2),50,IF(AND(Tableau1[Note_LR_tendance]=69.4,Tableau1[Classe_resp]=2),52.8,IF(AND(Tableau1[Note_LR_tendance]=72.2,Tableau1[Classe_resp]=2),55.6,IF(AND(Tableau1[Note_LR_tendance]="NA",Tableau1[Classe_resp]=2),Tableau1[[#This Row],[Note_tot_sans_LR_region]],"NA"))))))))))))))))))))))))))))))))</f>
        <v>2.8</v>
      </c>
      <c r="S5">
        <v>3.53</v>
      </c>
      <c r="T5" s="1" t="s">
        <v>191</v>
      </c>
      <c r="U5" t="str">
        <f>IF(Tableau1[Note_tot]="NA","NA",IF(Tableau1[Note_tot]&lt;=$Z$2,"faible",IF(AND(Tableau1[Note_tot]&gt;$Z$2,Tableau1[Note_tot]&lt;=$Z$3),"moyen",IF(Tableau1[Note_tot]&gt;$Z$3,"fort","NA"))))</f>
        <v>faible</v>
      </c>
      <c r="V5">
        <v>2</v>
      </c>
      <c r="W5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2</v>
      </c>
      <c r="X5">
        <v>15</v>
      </c>
      <c r="Y5">
        <v>1</v>
      </c>
    </row>
    <row r="6" spans="1:26" x14ac:dyDescent="0.3">
      <c r="A6" s="1" t="s">
        <v>213</v>
      </c>
      <c r="B6" s="1" t="s">
        <v>127</v>
      </c>
      <c r="C6">
        <v>2840</v>
      </c>
      <c r="D6">
        <v>2840</v>
      </c>
      <c r="E6" s="1" t="s">
        <v>128</v>
      </c>
      <c r="F6" s="1" t="s">
        <v>129</v>
      </c>
      <c r="G6" s="1" t="s">
        <v>29</v>
      </c>
      <c r="H6" s="1" t="s">
        <v>30</v>
      </c>
      <c r="J6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6" t="s">
        <v>53</v>
      </c>
      <c r="L6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6">
        <v>870</v>
      </c>
      <c r="N6">
        <v>195845.71</v>
      </c>
      <c r="O6">
        <v>0.44422724398711616</v>
      </c>
      <c r="P6">
        <v>1</v>
      </c>
      <c r="Q6">
        <v>0</v>
      </c>
      <c r="R6" s="1">
        <f>IF(AND(Tableau1[Note_LR_tendance]=22.2,Tableau1[Classe_resp]=1),0,IF(AND(Tableau1[Note_LR_tendance]=25,Tableau1[Classe_resp]=1),2.8,IF(AND(Tableau1[Note_LR_tendance]=27.8,Tableau1[Classe_resp]=1),5.6,IF(AND(Tableau1[Note_LR_tendance]=33.3,Tableau1[Classe_resp]=1),11.1,IF(AND(Tableau1[Note_LR_tendance]=36.1,Tableau1[Classe_resp]=1),13.9,IF(AND(Tableau1[Note_LR_tendance]=38.9,Tableau1[Classe_resp]=1),16.7,IF(AND(Tableau1[Note_LR_tendance]=44.4,Tableau1[Classe_resp]=1),22.2,IF(AND(Tableau1[Note_LR_tendance]=47.2,Tableau1[Classe_resp]=1),25,IF(AND(Tableau1[Note_LR_tendance]=50,Tableau1[Classe_resp]=1),27.8,IF(AND(Tableau1[Note_LR_tendance]=55.6,Tableau1[Classe_resp]=1),33.3,IF(AND(Tableau1[Note_LR_tendance]=58.3,Tableau1[Classe_resp]=1),36.1,IF(AND(Tableau1[Note_LR_tendance]=61.1,Tableau1[Classe_resp]=1),38.9,IF(AND(Tableau1[Note_LR_tendance]=66.7,Tableau1[Classe_resp]=1),44.4,IF(AND(Tableau1[Note_LR_tendance]=69.4,Tableau1[Classe_resp]=1),47.2,IF(AND(Tableau1[Note_LR_tendance]=72.2,Tableau1[Classe_resp]=1),50,IF(AND(Tableau1[Note_LR_tendance]="NA",Tableau1[Classe_resp]=1),Tableau1[[#This Row],[Note_tot_sans_LR_region]],IF(AND(Tableau1[Note_LR_tendance]=22.2,Tableau1[Classe_resp]=2),5.6,IF(AND(Tableau1[Note_LR_tendance]=25,Tableau1[Classe_resp]=2),8.3,IF(AND(Tableau1[Note_LR_tendance]=27.8,Tableau1[Classe_resp]=2),11.1,IF(AND(Tableau1[Note_LR_tendance]=33.3,Tableau1[Classe_resp]=2),16.7,IF(AND(Tableau1[Note_LR_tendance]=36.1,Tableau1[Classe_resp]=2),19.4,IF(AND(Tableau1[Note_LR_tendance]=38.9,Tableau1[Classe_resp]=2),22.2,IF(AND(Tableau1[Note_LR_tendance]=44.4,Tableau1[Classe_resp]=2),27.8,IF(AND(Tableau1[Note_LR_tendance]=47.2,Tableau1[Classe_resp]=2),30.6,IF(AND(Tableau1[Note_LR_tendance]=50,Tableau1[Classe_resp]=2),33.3,IF(AND(Tableau1[Note_LR_tendance]=55.6,Tableau1[Classe_resp]=2),38.9,IF(AND(Tableau1[Note_LR_tendance]=58.3,Tableau1[Classe_resp]=2),41.7,IF(AND(Tableau1[Note_LR_tendance]=61.1,Tableau1[Classe_resp]=2),44.4,IF(AND(Tableau1[Note_LR_tendance]=66.7,Tableau1[Classe_resp]=2),50,IF(AND(Tableau1[Note_LR_tendance]=69.4,Tableau1[Classe_resp]=2),52.8,IF(AND(Tableau1[Note_LR_tendance]=72.2,Tableau1[Classe_resp]=2),55.6,IF(AND(Tableau1[Note_LR_tendance]="NA",Tableau1[Classe_resp]=2),Tableau1[[#This Row],[Note_tot_sans_LR_region]],"NA"))))))))))))))))))))))))))))))))</f>
        <v>0</v>
      </c>
      <c r="S6">
        <v>1.1399999999999999</v>
      </c>
      <c r="T6" s="1" t="s">
        <v>191</v>
      </c>
      <c r="U6" t="str">
        <f>IF(Tableau1[Note_tot]="NA","NA",IF(Tableau1[Note_tot]&lt;=$Z$2,"faible",IF(AND(Tableau1[Note_tot]&gt;$Z$2,Tableau1[Note_tot]&lt;=$Z$3),"moyen",IF(Tableau1[Note_tot]&gt;$Z$3,"fort","NA"))))</f>
        <v>faible</v>
      </c>
      <c r="V6">
        <v>0</v>
      </c>
      <c r="W6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6">
        <v>1</v>
      </c>
      <c r="Y6">
        <v>3</v>
      </c>
    </row>
    <row r="7" spans="1:26" x14ac:dyDescent="0.3">
      <c r="A7" s="1" t="s">
        <v>213</v>
      </c>
      <c r="B7" s="1" t="s">
        <v>244</v>
      </c>
      <c r="C7">
        <v>2437</v>
      </c>
      <c r="D7">
        <v>2437</v>
      </c>
      <c r="E7" s="1" t="s">
        <v>245</v>
      </c>
      <c r="F7" s="1" t="s">
        <v>246</v>
      </c>
      <c r="G7" s="1" t="s">
        <v>21</v>
      </c>
      <c r="H7" s="1" t="s">
        <v>31</v>
      </c>
      <c r="J7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7" t="s">
        <v>53</v>
      </c>
      <c r="L7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7">
        <v>0.37</v>
      </c>
      <c r="N7">
        <v>64.22</v>
      </c>
      <c r="O7">
        <v>0.57614450327000932</v>
      </c>
      <c r="P7">
        <v>1</v>
      </c>
      <c r="Q7">
        <v>11.1</v>
      </c>
      <c r="R7" s="1">
        <f>IF(AND(Tableau1[Note_LR_tendance]=22.2,Tableau1[Classe_resp]=1),0,IF(AND(Tableau1[Note_LR_tendance]=25,Tableau1[Classe_resp]=1),2.8,IF(AND(Tableau1[Note_LR_tendance]=27.8,Tableau1[Classe_resp]=1),5.6,IF(AND(Tableau1[Note_LR_tendance]=33.3,Tableau1[Classe_resp]=1),11.1,IF(AND(Tableau1[Note_LR_tendance]=36.1,Tableau1[Classe_resp]=1),13.9,IF(AND(Tableau1[Note_LR_tendance]=38.9,Tableau1[Classe_resp]=1),16.7,IF(AND(Tableau1[Note_LR_tendance]=44.4,Tableau1[Classe_resp]=1),22.2,IF(AND(Tableau1[Note_LR_tendance]=47.2,Tableau1[Classe_resp]=1),25,IF(AND(Tableau1[Note_LR_tendance]=50,Tableau1[Classe_resp]=1),27.8,IF(AND(Tableau1[Note_LR_tendance]=55.6,Tableau1[Classe_resp]=1),33.3,IF(AND(Tableau1[Note_LR_tendance]=58.3,Tableau1[Classe_resp]=1),36.1,IF(AND(Tableau1[Note_LR_tendance]=61.1,Tableau1[Classe_resp]=1),38.9,IF(AND(Tableau1[Note_LR_tendance]=66.7,Tableau1[Classe_resp]=1),44.4,IF(AND(Tableau1[Note_LR_tendance]=69.4,Tableau1[Classe_resp]=1),47.2,IF(AND(Tableau1[Note_LR_tendance]=72.2,Tableau1[Classe_resp]=1),50,IF(AND(Tableau1[Note_LR_tendance]="NA",Tableau1[Classe_resp]=1),Tableau1[[#This Row],[Note_tot_sans_LR_region]],IF(AND(Tableau1[Note_LR_tendance]=22.2,Tableau1[Classe_resp]=2),5.6,IF(AND(Tableau1[Note_LR_tendance]=25,Tableau1[Classe_resp]=2),8.3,IF(AND(Tableau1[Note_LR_tendance]=27.8,Tableau1[Classe_resp]=2),11.1,IF(AND(Tableau1[Note_LR_tendance]=33.3,Tableau1[Classe_resp]=2),16.7,IF(AND(Tableau1[Note_LR_tendance]=36.1,Tableau1[Classe_resp]=2),19.4,IF(AND(Tableau1[Note_LR_tendance]=38.9,Tableau1[Classe_resp]=2),22.2,IF(AND(Tableau1[Note_LR_tendance]=44.4,Tableau1[Classe_resp]=2),27.8,IF(AND(Tableau1[Note_LR_tendance]=47.2,Tableau1[Classe_resp]=2),30.6,IF(AND(Tableau1[Note_LR_tendance]=50,Tableau1[Classe_resp]=2),33.3,IF(AND(Tableau1[Note_LR_tendance]=55.6,Tableau1[Classe_resp]=2),38.9,IF(AND(Tableau1[Note_LR_tendance]=58.3,Tableau1[Classe_resp]=2),41.7,IF(AND(Tableau1[Note_LR_tendance]=61.1,Tableau1[Classe_resp]=2),44.4,IF(AND(Tableau1[Note_LR_tendance]=66.7,Tableau1[Classe_resp]=2),50,IF(AND(Tableau1[Note_LR_tendance]=69.4,Tableau1[Classe_resp]=2),52.8,IF(AND(Tableau1[Note_LR_tendance]=72.2,Tableau1[Classe_resp]=2),55.6,IF(AND(Tableau1[Note_LR_tendance]="NA",Tableau1[Classe_resp]=2),Tableau1[[#This Row],[Note_tot_sans_LR_region]],"NA"))))))))))))))))))))))))))))))))</f>
        <v>11.1</v>
      </c>
      <c r="S7">
        <v>100</v>
      </c>
      <c r="T7" s="1" t="s">
        <v>191</v>
      </c>
      <c r="U7" t="str">
        <f>IF(Tableau1[Note_tot]="NA","NA",IF(Tableau1[Note_tot]&lt;=$Z$2,"faible",IF(AND(Tableau1[Note_tot]&gt;$Z$2,Tableau1[Note_tot]&lt;=$Z$3),"moyen",IF(Tableau1[Note_tot]&gt;$Z$3,"fort","NA"))))</f>
        <v>faible</v>
      </c>
      <c r="V7">
        <v>0</v>
      </c>
      <c r="W7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7">
        <v>17</v>
      </c>
      <c r="Y7">
        <v>1.4705882352941178</v>
      </c>
    </row>
    <row r="8" spans="1:26" x14ac:dyDescent="0.3">
      <c r="A8" s="1" t="s">
        <v>213</v>
      </c>
      <c r="B8" s="1" t="s">
        <v>57</v>
      </c>
      <c r="C8">
        <v>3039</v>
      </c>
      <c r="D8">
        <v>3039</v>
      </c>
      <c r="E8" s="1" t="s">
        <v>58</v>
      </c>
      <c r="F8" s="1" t="s">
        <v>59</v>
      </c>
      <c r="G8" s="1" t="s">
        <v>29</v>
      </c>
      <c r="H8" s="1" t="s">
        <v>22</v>
      </c>
      <c r="J8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8" t="s">
        <v>23</v>
      </c>
      <c r="L8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8">
        <v>7.75</v>
      </c>
      <c r="N8">
        <v>1349.9899999999998</v>
      </c>
      <c r="O8">
        <v>0.57407832650612245</v>
      </c>
      <c r="P8">
        <v>1</v>
      </c>
      <c r="Q8">
        <v>25</v>
      </c>
      <c r="R8" s="1">
        <f>IF(AND(Tableau1[Note_LR_tendance]=22.2,Tableau1[Classe_resp]=1),0,IF(AND(Tableau1[Note_LR_tendance]=25,Tableau1[Classe_resp]=1),2.8,IF(AND(Tableau1[Note_LR_tendance]=27.8,Tableau1[Classe_resp]=1),5.6,IF(AND(Tableau1[Note_LR_tendance]=33.3,Tableau1[Classe_resp]=1),11.1,IF(AND(Tableau1[Note_LR_tendance]=36.1,Tableau1[Classe_resp]=1),13.9,IF(AND(Tableau1[Note_LR_tendance]=38.9,Tableau1[Classe_resp]=1),16.7,IF(AND(Tableau1[Note_LR_tendance]=44.4,Tableau1[Classe_resp]=1),22.2,IF(AND(Tableau1[Note_LR_tendance]=47.2,Tableau1[Classe_resp]=1),25,IF(AND(Tableau1[Note_LR_tendance]=50,Tableau1[Classe_resp]=1),27.8,IF(AND(Tableau1[Note_LR_tendance]=55.6,Tableau1[Classe_resp]=1),33.3,IF(AND(Tableau1[Note_LR_tendance]=58.3,Tableau1[Classe_resp]=1),36.1,IF(AND(Tableau1[Note_LR_tendance]=61.1,Tableau1[Classe_resp]=1),38.9,IF(AND(Tableau1[Note_LR_tendance]=66.7,Tableau1[Classe_resp]=1),44.4,IF(AND(Tableau1[Note_LR_tendance]=69.4,Tableau1[Classe_resp]=1),47.2,IF(AND(Tableau1[Note_LR_tendance]=72.2,Tableau1[Classe_resp]=1),50,IF(AND(Tableau1[Note_LR_tendance]="NA",Tableau1[Classe_resp]=1),Tableau1[[#This Row],[Note_tot_sans_LR_region]],IF(AND(Tableau1[Note_LR_tendance]=22.2,Tableau1[Classe_resp]=2),5.6,IF(AND(Tableau1[Note_LR_tendance]=25,Tableau1[Classe_resp]=2),8.3,IF(AND(Tableau1[Note_LR_tendance]=27.8,Tableau1[Classe_resp]=2),11.1,IF(AND(Tableau1[Note_LR_tendance]=33.3,Tableau1[Classe_resp]=2),16.7,IF(AND(Tableau1[Note_LR_tendance]=36.1,Tableau1[Classe_resp]=2),19.4,IF(AND(Tableau1[Note_LR_tendance]=38.9,Tableau1[Classe_resp]=2),22.2,IF(AND(Tableau1[Note_LR_tendance]=44.4,Tableau1[Classe_resp]=2),27.8,IF(AND(Tableau1[Note_LR_tendance]=47.2,Tableau1[Classe_resp]=2),30.6,IF(AND(Tableau1[Note_LR_tendance]=50,Tableau1[Classe_resp]=2),33.3,IF(AND(Tableau1[Note_LR_tendance]=55.6,Tableau1[Classe_resp]=2),38.9,IF(AND(Tableau1[Note_LR_tendance]=58.3,Tableau1[Classe_resp]=2),41.7,IF(AND(Tableau1[Note_LR_tendance]=61.1,Tableau1[Classe_resp]=2),44.4,IF(AND(Tableau1[Note_LR_tendance]=66.7,Tableau1[Classe_resp]=2),50,IF(AND(Tableau1[Note_LR_tendance]=69.4,Tableau1[Classe_resp]=2),52.8,IF(AND(Tableau1[Note_LR_tendance]=72.2,Tableau1[Classe_resp]=2),55.6,IF(AND(Tableau1[Note_LR_tendance]="NA",Tableau1[Classe_resp]=2),Tableau1[[#This Row],[Note_tot_sans_LR_region]],"NA"))))))))))))))))))))))))))))))))</f>
        <v>25</v>
      </c>
      <c r="S8">
        <v>40.39</v>
      </c>
      <c r="T8" s="1" t="s">
        <v>191</v>
      </c>
      <c r="U8" t="str">
        <f>IF(Tableau1[Note_tot]="NA","NA",IF(Tableau1[Note_tot]&lt;=$Z$2,"faible",IF(AND(Tableau1[Note_tot]&gt;$Z$2,Tableau1[Note_tot]&lt;=$Z$3),"moyen",IF(Tableau1[Note_tot]&gt;$Z$3,"fort","NA"))))</f>
        <v>faible</v>
      </c>
      <c r="V8">
        <v>2</v>
      </c>
      <c r="W8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2</v>
      </c>
      <c r="X8">
        <v>4</v>
      </c>
      <c r="Y8">
        <v>1.75</v>
      </c>
    </row>
    <row r="9" spans="1:26" x14ac:dyDescent="0.3">
      <c r="A9" s="1" t="s">
        <v>213</v>
      </c>
      <c r="B9" s="1" t="s">
        <v>217</v>
      </c>
      <c r="C9">
        <v>2502</v>
      </c>
      <c r="D9">
        <v>2504</v>
      </c>
      <c r="E9" s="1" t="s">
        <v>218</v>
      </c>
      <c r="F9" s="1" t="s">
        <v>219</v>
      </c>
      <c r="G9" s="1" t="s">
        <v>29</v>
      </c>
      <c r="H9" s="1" t="s">
        <v>31</v>
      </c>
      <c r="J9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9" t="s">
        <v>53</v>
      </c>
      <c r="L9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9">
        <v>56.39</v>
      </c>
      <c r="N9">
        <v>5879.81</v>
      </c>
      <c r="O9">
        <v>0.95904459497840922</v>
      </c>
      <c r="P9">
        <v>2</v>
      </c>
      <c r="Q9">
        <v>16.7</v>
      </c>
      <c r="R9" s="1">
        <f>IF(AND(Tableau1[Note_LR_tendance]=22.2,Tableau1[Classe_resp]=1),0,IF(AND(Tableau1[Note_LR_tendance]=25,Tableau1[Classe_resp]=1),2.8,IF(AND(Tableau1[Note_LR_tendance]=27.8,Tableau1[Classe_resp]=1),5.6,IF(AND(Tableau1[Note_LR_tendance]=33.3,Tableau1[Classe_resp]=1),11.1,IF(AND(Tableau1[Note_LR_tendance]=36.1,Tableau1[Classe_resp]=1),13.9,IF(AND(Tableau1[Note_LR_tendance]=38.9,Tableau1[Classe_resp]=1),16.7,IF(AND(Tableau1[Note_LR_tendance]=44.4,Tableau1[Classe_resp]=1),22.2,IF(AND(Tableau1[Note_LR_tendance]=47.2,Tableau1[Classe_resp]=1),25,IF(AND(Tableau1[Note_LR_tendance]=50,Tableau1[Classe_resp]=1),27.8,IF(AND(Tableau1[Note_LR_tendance]=55.6,Tableau1[Classe_resp]=1),33.3,IF(AND(Tableau1[Note_LR_tendance]=58.3,Tableau1[Classe_resp]=1),36.1,IF(AND(Tableau1[Note_LR_tendance]=61.1,Tableau1[Classe_resp]=1),38.9,IF(AND(Tableau1[Note_LR_tendance]=66.7,Tableau1[Classe_resp]=1),44.4,IF(AND(Tableau1[Note_LR_tendance]=69.4,Tableau1[Classe_resp]=1),47.2,IF(AND(Tableau1[Note_LR_tendance]=72.2,Tableau1[Classe_resp]=1),50,IF(AND(Tableau1[Note_LR_tendance]="NA",Tableau1[Classe_resp]=1),Tableau1[[#This Row],[Note_tot_sans_LR_region]],IF(AND(Tableau1[Note_LR_tendance]=22.2,Tableau1[Classe_resp]=2),5.6,IF(AND(Tableau1[Note_LR_tendance]=25,Tableau1[Classe_resp]=2),8.3,IF(AND(Tableau1[Note_LR_tendance]=27.8,Tableau1[Classe_resp]=2),11.1,IF(AND(Tableau1[Note_LR_tendance]=33.3,Tableau1[Classe_resp]=2),16.7,IF(AND(Tableau1[Note_LR_tendance]=36.1,Tableau1[Classe_resp]=2),19.4,IF(AND(Tableau1[Note_LR_tendance]=38.9,Tableau1[Classe_resp]=2),22.2,IF(AND(Tableau1[Note_LR_tendance]=44.4,Tableau1[Classe_resp]=2),27.8,IF(AND(Tableau1[Note_LR_tendance]=47.2,Tableau1[Classe_resp]=2),30.6,IF(AND(Tableau1[Note_LR_tendance]=50,Tableau1[Classe_resp]=2),33.3,IF(AND(Tableau1[Note_LR_tendance]=55.6,Tableau1[Classe_resp]=2),38.9,IF(AND(Tableau1[Note_LR_tendance]=58.3,Tableau1[Classe_resp]=2),41.7,IF(AND(Tableau1[Note_LR_tendance]=61.1,Tableau1[Classe_resp]=2),44.4,IF(AND(Tableau1[Note_LR_tendance]=66.7,Tableau1[Classe_resp]=2),50,IF(AND(Tableau1[Note_LR_tendance]=69.4,Tableau1[Classe_resp]=2),52.8,IF(AND(Tableau1[Note_LR_tendance]=72.2,Tableau1[Classe_resp]=2),55.6,IF(AND(Tableau1[Note_LR_tendance]="NA",Tableau1[Classe_resp]=2),Tableau1[[#This Row],[Note_tot_sans_LR_region]],"NA"))))))))))))))))))))))))))))))))</f>
        <v>16.7</v>
      </c>
      <c r="S9">
        <v>0</v>
      </c>
      <c r="T9" s="1" t="s">
        <v>191</v>
      </c>
      <c r="U9" t="str">
        <f>IF(Tableau1[Note_tot]="NA","NA",IF(Tableau1[Note_tot]&lt;=$Z$2,"faible",IF(AND(Tableau1[Note_tot]&gt;$Z$2,Tableau1[Note_tot]&lt;=$Z$3),"moyen",IF(Tableau1[Note_tot]&gt;$Z$3,"fort","NA"))))</f>
        <v>faible</v>
      </c>
      <c r="V9">
        <v>0</v>
      </c>
      <c r="W9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9">
        <v>5</v>
      </c>
      <c r="Y9">
        <v>1.4</v>
      </c>
    </row>
    <row r="10" spans="1:26" x14ac:dyDescent="0.3">
      <c r="A10" s="1" t="s">
        <v>213</v>
      </c>
      <c r="B10" s="1" t="s">
        <v>123</v>
      </c>
      <c r="C10">
        <v>3283</v>
      </c>
      <c r="D10">
        <v>530157</v>
      </c>
      <c r="E10" s="1" t="s">
        <v>124</v>
      </c>
      <c r="F10" s="1" t="s">
        <v>125</v>
      </c>
      <c r="G10" s="1" t="s">
        <v>21</v>
      </c>
      <c r="H10" s="1" t="s">
        <v>31</v>
      </c>
      <c r="J10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10" t="s">
        <v>85</v>
      </c>
      <c r="L10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10">
        <v>58.61</v>
      </c>
      <c r="N10">
        <v>5393.15</v>
      </c>
      <c r="O10">
        <v>1.0867489315149774</v>
      </c>
      <c r="P10">
        <v>2</v>
      </c>
      <c r="Q10">
        <v>22.2</v>
      </c>
      <c r="R10" s="1">
        <f>IF(AND(Tableau1[Note_LR_tendance]=22.2,Tableau1[Classe_resp]=1),0,IF(AND(Tableau1[Note_LR_tendance]=25,Tableau1[Classe_resp]=1),2.8,IF(AND(Tableau1[Note_LR_tendance]=27.8,Tableau1[Classe_resp]=1),5.6,IF(AND(Tableau1[Note_LR_tendance]=33.3,Tableau1[Classe_resp]=1),11.1,IF(AND(Tableau1[Note_LR_tendance]=36.1,Tableau1[Classe_resp]=1),13.9,IF(AND(Tableau1[Note_LR_tendance]=38.9,Tableau1[Classe_resp]=1),16.7,IF(AND(Tableau1[Note_LR_tendance]=44.4,Tableau1[Classe_resp]=1),22.2,IF(AND(Tableau1[Note_LR_tendance]=47.2,Tableau1[Classe_resp]=1),25,IF(AND(Tableau1[Note_LR_tendance]=50,Tableau1[Classe_resp]=1),27.8,IF(AND(Tableau1[Note_LR_tendance]=55.6,Tableau1[Classe_resp]=1),33.3,IF(AND(Tableau1[Note_LR_tendance]=58.3,Tableau1[Classe_resp]=1),36.1,IF(AND(Tableau1[Note_LR_tendance]=61.1,Tableau1[Classe_resp]=1),38.9,IF(AND(Tableau1[Note_LR_tendance]=66.7,Tableau1[Classe_resp]=1),44.4,IF(AND(Tableau1[Note_LR_tendance]=69.4,Tableau1[Classe_resp]=1),47.2,IF(AND(Tableau1[Note_LR_tendance]=72.2,Tableau1[Classe_resp]=1),50,IF(AND(Tableau1[Note_LR_tendance]="NA",Tableau1[Classe_resp]=1),Tableau1[[#This Row],[Note_tot_sans_LR_region]],IF(AND(Tableau1[Note_LR_tendance]=22.2,Tableau1[Classe_resp]=2),5.6,IF(AND(Tableau1[Note_LR_tendance]=25,Tableau1[Classe_resp]=2),8.3,IF(AND(Tableau1[Note_LR_tendance]=27.8,Tableau1[Classe_resp]=2),11.1,IF(AND(Tableau1[Note_LR_tendance]=33.3,Tableau1[Classe_resp]=2),16.7,IF(AND(Tableau1[Note_LR_tendance]=36.1,Tableau1[Classe_resp]=2),19.4,IF(AND(Tableau1[Note_LR_tendance]=38.9,Tableau1[Classe_resp]=2),22.2,IF(AND(Tableau1[Note_LR_tendance]=44.4,Tableau1[Classe_resp]=2),27.8,IF(AND(Tableau1[Note_LR_tendance]=47.2,Tableau1[Classe_resp]=2),30.6,IF(AND(Tableau1[Note_LR_tendance]=50,Tableau1[Classe_resp]=2),33.3,IF(AND(Tableau1[Note_LR_tendance]=55.6,Tableau1[Classe_resp]=2),38.9,IF(AND(Tableau1[Note_LR_tendance]=58.3,Tableau1[Classe_resp]=2),41.7,IF(AND(Tableau1[Note_LR_tendance]=61.1,Tableau1[Classe_resp]=2),44.4,IF(AND(Tableau1[Note_LR_tendance]=66.7,Tableau1[Classe_resp]=2),50,IF(AND(Tableau1[Note_LR_tendance]=69.4,Tableau1[Classe_resp]=2),52.8,IF(AND(Tableau1[Note_LR_tendance]=72.2,Tableau1[Classe_resp]=2),55.6,IF(AND(Tableau1[Note_LR_tendance]="NA",Tableau1[Classe_resp]=2),Tableau1[[#This Row],[Note_tot_sans_LR_region]],"NA"))))))))))))))))))))))))))))))))</f>
        <v>22.2</v>
      </c>
      <c r="S10">
        <v>38.92</v>
      </c>
      <c r="T10" s="1" t="s">
        <v>191</v>
      </c>
      <c r="U10" t="str">
        <f>IF(Tableau1[Note_tot]="NA","NA",IF(Tableau1[Note_tot]&lt;=$Z$2,"faible",IF(AND(Tableau1[Note_tot]&gt;$Z$2,Tableau1[Note_tot]&lt;=$Z$3),"moyen",IF(Tableau1[Note_tot]&gt;$Z$3,"fort","NA"))))</f>
        <v>faible</v>
      </c>
      <c r="V10">
        <v>0</v>
      </c>
      <c r="W10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10">
        <v>16</v>
      </c>
      <c r="Y10">
        <v>0.9375</v>
      </c>
    </row>
    <row r="11" spans="1:26" x14ac:dyDescent="0.3">
      <c r="A11" s="1" t="s">
        <v>213</v>
      </c>
      <c r="B11" s="1" t="s">
        <v>95</v>
      </c>
      <c r="C11">
        <v>2517</v>
      </c>
      <c r="D11">
        <v>2517</v>
      </c>
      <c r="E11" s="1" t="s">
        <v>96</v>
      </c>
      <c r="F11" s="1" t="s">
        <v>97</v>
      </c>
      <c r="G11" s="1" t="s">
        <v>29</v>
      </c>
      <c r="H11" s="1" t="s">
        <v>30</v>
      </c>
      <c r="J11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11" t="s">
        <v>53</v>
      </c>
      <c r="L11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11">
        <v>210.53</v>
      </c>
      <c r="N11">
        <v>22255.13</v>
      </c>
      <c r="O11">
        <v>0.94598413938718851</v>
      </c>
      <c r="P11">
        <v>2</v>
      </c>
      <c r="Q11">
        <v>5.6</v>
      </c>
      <c r="R11" s="1">
        <f>IF(AND(Tableau1[Note_LR_tendance]=22.2,Tableau1[Classe_resp]=1),0,IF(AND(Tableau1[Note_LR_tendance]=25,Tableau1[Classe_resp]=1),2.8,IF(AND(Tableau1[Note_LR_tendance]=27.8,Tableau1[Classe_resp]=1),5.6,IF(AND(Tableau1[Note_LR_tendance]=33.3,Tableau1[Classe_resp]=1),11.1,IF(AND(Tableau1[Note_LR_tendance]=36.1,Tableau1[Classe_resp]=1),13.9,IF(AND(Tableau1[Note_LR_tendance]=38.9,Tableau1[Classe_resp]=1),16.7,IF(AND(Tableau1[Note_LR_tendance]=44.4,Tableau1[Classe_resp]=1),22.2,IF(AND(Tableau1[Note_LR_tendance]=47.2,Tableau1[Classe_resp]=1),25,IF(AND(Tableau1[Note_LR_tendance]=50,Tableau1[Classe_resp]=1),27.8,IF(AND(Tableau1[Note_LR_tendance]=55.6,Tableau1[Classe_resp]=1),33.3,IF(AND(Tableau1[Note_LR_tendance]=58.3,Tableau1[Classe_resp]=1),36.1,IF(AND(Tableau1[Note_LR_tendance]=61.1,Tableau1[Classe_resp]=1),38.9,IF(AND(Tableau1[Note_LR_tendance]=66.7,Tableau1[Classe_resp]=1),44.4,IF(AND(Tableau1[Note_LR_tendance]=69.4,Tableau1[Classe_resp]=1),47.2,IF(AND(Tableau1[Note_LR_tendance]=72.2,Tableau1[Classe_resp]=1),50,IF(AND(Tableau1[Note_LR_tendance]="NA",Tableau1[Classe_resp]=1),Tableau1[[#This Row],[Note_tot_sans_LR_region]],IF(AND(Tableau1[Note_LR_tendance]=22.2,Tableau1[Classe_resp]=2),5.6,IF(AND(Tableau1[Note_LR_tendance]=25,Tableau1[Classe_resp]=2),8.3,IF(AND(Tableau1[Note_LR_tendance]=27.8,Tableau1[Classe_resp]=2),11.1,IF(AND(Tableau1[Note_LR_tendance]=33.3,Tableau1[Classe_resp]=2),16.7,IF(AND(Tableau1[Note_LR_tendance]=36.1,Tableau1[Classe_resp]=2),19.4,IF(AND(Tableau1[Note_LR_tendance]=38.9,Tableau1[Classe_resp]=2),22.2,IF(AND(Tableau1[Note_LR_tendance]=44.4,Tableau1[Classe_resp]=2),27.8,IF(AND(Tableau1[Note_LR_tendance]=47.2,Tableau1[Classe_resp]=2),30.6,IF(AND(Tableau1[Note_LR_tendance]=50,Tableau1[Classe_resp]=2),33.3,IF(AND(Tableau1[Note_LR_tendance]=55.6,Tableau1[Classe_resp]=2),38.9,IF(AND(Tableau1[Note_LR_tendance]=58.3,Tableau1[Classe_resp]=2),41.7,IF(AND(Tableau1[Note_LR_tendance]=61.1,Tableau1[Classe_resp]=2),44.4,IF(AND(Tableau1[Note_LR_tendance]=66.7,Tableau1[Classe_resp]=2),50,IF(AND(Tableau1[Note_LR_tendance]=69.4,Tableau1[Classe_resp]=2),52.8,IF(AND(Tableau1[Note_LR_tendance]=72.2,Tableau1[Classe_resp]=2),55.6,IF(AND(Tableau1[Note_LR_tendance]="NA",Tableau1[Classe_resp]=2),Tableau1[[#This Row],[Note_tot_sans_LR_region]],"NA"))))))))))))))))))))))))))))))))</f>
        <v>5.6</v>
      </c>
      <c r="S11">
        <v>1.77</v>
      </c>
      <c r="T11" s="1" t="s">
        <v>191</v>
      </c>
      <c r="U11" t="str">
        <f>IF(Tableau1[Note_tot]="NA","NA",IF(Tableau1[Note_tot]&lt;=$Z$2,"faible",IF(AND(Tableau1[Note_tot]&gt;$Z$2,Tableau1[Note_tot]&lt;=$Z$3),"moyen",IF(Tableau1[Note_tot]&gt;$Z$3,"fort","NA"))))</f>
        <v>faible</v>
      </c>
      <c r="V11">
        <v>0</v>
      </c>
      <c r="W11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11">
        <v>1</v>
      </c>
      <c r="Y11">
        <v>3</v>
      </c>
    </row>
    <row r="12" spans="1:26" x14ac:dyDescent="0.3">
      <c r="A12" s="1" t="s">
        <v>213</v>
      </c>
      <c r="B12" s="1" t="s">
        <v>226</v>
      </c>
      <c r="C12">
        <v>2836</v>
      </c>
      <c r="D12">
        <v>2836</v>
      </c>
      <c r="E12" s="1" t="s">
        <v>227</v>
      </c>
      <c r="F12" s="1" t="s">
        <v>228</v>
      </c>
      <c r="G12" s="1" t="s">
        <v>29</v>
      </c>
      <c r="H12" s="1" t="s">
        <v>22</v>
      </c>
      <c r="J12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12" t="s">
        <v>53</v>
      </c>
      <c r="L12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12">
        <v>43.49</v>
      </c>
      <c r="N12">
        <v>5152.3799999999992</v>
      </c>
      <c r="O12">
        <v>0.84407594160368604</v>
      </c>
      <c r="P12">
        <v>2</v>
      </c>
      <c r="Q12">
        <v>27.8</v>
      </c>
      <c r="R12" s="1">
        <f>IF(AND(Tableau1[Note_LR_tendance]=22.2,Tableau1[Classe_resp]=1),0,IF(AND(Tableau1[Note_LR_tendance]=25,Tableau1[Classe_resp]=1),2.8,IF(AND(Tableau1[Note_LR_tendance]=27.8,Tableau1[Classe_resp]=1),5.6,IF(AND(Tableau1[Note_LR_tendance]=33.3,Tableau1[Classe_resp]=1),11.1,IF(AND(Tableau1[Note_LR_tendance]=36.1,Tableau1[Classe_resp]=1),13.9,IF(AND(Tableau1[Note_LR_tendance]=38.9,Tableau1[Classe_resp]=1),16.7,IF(AND(Tableau1[Note_LR_tendance]=44.4,Tableau1[Classe_resp]=1),22.2,IF(AND(Tableau1[Note_LR_tendance]=47.2,Tableau1[Classe_resp]=1),25,IF(AND(Tableau1[Note_LR_tendance]=50,Tableau1[Classe_resp]=1),27.8,IF(AND(Tableau1[Note_LR_tendance]=55.6,Tableau1[Classe_resp]=1),33.3,IF(AND(Tableau1[Note_LR_tendance]=58.3,Tableau1[Classe_resp]=1),36.1,IF(AND(Tableau1[Note_LR_tendance]=61.1,Tableau1[Classe_resp]=1),38.9,IF(AND(Tableau1[Note_LR_tendance]=66.7,Tableau1[Classe_resp]=1),44.4,IF(AND(Tableau1[Note_LR_tendance]=69.4,Tableau1[Classe_resp]=1),47.2,IF(AND(Tableau1[Note_LR_tendance]=72.2,Tableau1[Classe_resp]=1),50,IF(AND(Tableau1[Note_LR_tendance]="NA",Tableau1[Classe_resp]=1),Tableau1[[#This Row],[Note_tot_sans_LR_region]],IF(AND(Tableau1[Note_LR_tendance]=22.2,Tableau1[Classe_resp]=2),5.6,IF(AND(Tableau1[Note_LR_tendance]=25,Tableau1[Classe_resp]=2),8.3,IF(AND(Tableau1[Note_LR_tendance]=27.8,Tableau1[Classe_resp]=2),11.1,IF(AND(Tableau1[Note_LR_tendance]=33.3,Tableau1[Classe_resp]=2),16.7,IF(AND(Tableau1[Note_LR_tendance]=36.1,Tableau1[Classe_resp]=2),19.4,IF(AND(Tableau1[Note_LR_tendance]=38.9,Tableau1[Classe_resp]=2),22.2,IF(AND(Tableau1[Note_LR_tendance]=44.4,Tableau1[Classe_resp]=2),27.8,IF(AND(Tableau1[Note_LR_tendance]=47.2,Tableau1[Classe_resp]=2),30.6,IF(AND(Tableau1[Note_LR_tendance]=50,Tableau1[Classe_resp]=2),33.3,IF(AND(Tableau1[Note_LR_tendance]=55.6,Tableau1[Classe_resp]=2),38.9,IF(AND(Tableau1[Note_LR_tendance]=58.3,Tableau1[Classe_resp]=2),41.7,IF(AND(Tableau1[Note_LR_tendance]=61.1,Tableau1[Classe_resp]=2),44.4,IF(AND(Tableau1[Note_LR_tendance]=66.7,Tableau1[Classe_resp]=2),50,IF(AND(Tableau1[Note_LR_tendance]=69.4,Tableau1[Classe_resp]=2),52.8,IF(AND(Tableau1[Note_LR_tendance]=72.2,Tableau1[Classe_resp]=2),55.6,IF(AND(Tableau1[Note_LR_tendance]="NA",Tableau1[Classe_resp]=2),Tableau1[[#This Row],[Note_tot_sans_LR_region]],"NA"))))))))))))))))))))))))))))))))</f>
        <v>27.8</v>
      </c>
      <c r="S12">
        <v>0</v>
      </c>
      <c r="T12" s="1" t="s">
        <v>190</v>
      </c>
      <c r="U12" t="str">
        <f>IF(Tableau1[Note_tot]="NA","NA",IF(Tableau1[Note_tot]&lt;=$Z$2,"faible",IF(AND(Tableau1[Note_tot]&gt;$Z$2,Tableau1[Note_tot]&lt;=$Z$3),"moyen",IF(Tableau1[Note_tot]&gt;$Z$3,"fort","NA"))))</f>
        <v>moyen</v>
      </c>
      <c r="V12">
        <v>0</v>
      </c>
      <c r="W12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12" t="s">
        <v>25</v>
      </c>
      <c r="Y12" t="s">
        <v>25</v>
      </c>
    </row>
    <row r="13" spans="1:26" x14ac:dyDescent="0.3">
      <c r="A13" s="1" t="s">
        <v>213</v>
      </c>
      <c r="B13" s="1" t="s">
        <v>142</v>
      </c>
      <c r="C13">
        <v>3601</v>
      </c>
      <c r="D13">
        <v>3601</v>
      </c>
      <c r="E13" s="1" t="s">
        <v>143</v>
      </c>
      <c r="F13" s="1" t="s">
        <v>144</v>
      </c>
      <c r="G13" s="1" t="s">
        <v>29</v>
      </c>
      <c r="H13" s="1" t="s">
        <v>126</v>
      </c>
      <c r="J13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13" t="s">
        <v>85</v>
      </c>
      <c r="L13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13">
        <v>233.09</v>
      </c>
      <c r="N13">
        <v>23820.1</v>
      </c>
      <c r="O13">
        <v>0.97854333105234659</v>
      </c>
      <c r="P13">
        <v>2</v>
      </c>
      <c r="Q13">
        <v>44.4</v>
      </c>
      <c r="R13" s="1">
        <f>IF(AND(Tableau1[Note_LR_tendance]=22.2,Tableau1[Classe_resp]=1),0,IF(AND(Tableau1[Note_LR_tendance]=25,Tableau1[Classe_resp]=1),2.8,IF(AND(Tableau1[Note_LR_tendance]=27.8,Tableau1[Classe_resp]=1),5.6,IF(AND(Tableau1[Note_LR_tendance]=33.3,Tableau1[Classe_resp]=1),11.1,IF(AND(Tableau1[Note_LR_tendance]=36.1,Tableau1[Classe_resp]=1),13.9,IF(AND(Tableau1[Note_LR_tendance]=38.9,Tableau1[Classe_resp]=1),16.7,IF(AND(Tableau1[Note_LR_tendance]=44.4,Tableau1[Classe_resp]=1),22.2,IF(AND(Tableau1[Note_LR_tendance]=47.2,Tableau1[Classe_resp]=1),25,IF(AND(Tableau1[Note_LR_tendance]=50,Tableau1[Classe_resp]=1),27.8,IF(AND(Tableau1[Note_LR_tendance]=55.6,Tableau1[Classe_resp]=1),33.3,IF(AND(Tableau1[Note_LR_tendance]=58.3,Tableau1[Classe_resp]=1),36.1,IF(AND(Tableau1[Note_LR_tendance]=61.1,Tableau1[Classe_resp]=1),38.9,IF(AND(Tableau1[Note_LR_tendance]=66.7,Tableau1[Classe_resp]=1),44.4,IF(AND(Tableau1[Note_LR_tendance]=69.4,Tableau1[Classe_resp]=1),47.2,IF(AND(Tableau1[Note_LR_tendance]=72.2,Tableau1[Classe_resp]=1),50,IF(AND(Tableau1[Note_LR_tendance]="NA",Tableau1[Classe_resp]=1),Tableau1[[#This Row],[Note_tot_sans_LR_region]],IF(AND(Tableau1[Note_LR_tendance]=22.2,Tableau1[Classe_resp]=2),5.6,IF(AND(Tableau1[Note_LR_tendance]=25,Tableau1[Classe_resp]=2),8.3,IF(AND(Tableau1[Note_LR_tendance]=27.8,Tableau1[Classe_resp]=2),11.1,IF(AND(Tableau1[Note_LR_tendance]=33.3,Tableau1[Classe_resp]=2),16.7,IF(AND(Tableau1[Note_LR_tendance]=36.1,Tableau1[Classe_resp]=2),19.4,IF(AND(Tableau1[Note_LR_tendance]=38.9,Tableau1[Classe_resp]=2),22.2,IF(AND(Tableau1[Note_LR_tendance]=44.4,Tableau1[Classe_resp]=2),27.8,IF(AND(Tableau1[Note_LR_tendance]=47.2,Tableau1[Classe_resp]=2),30.6,IF(AND(Tableau1[Note_LR_tendance]=50,Tableau1[Classe_resp]=2),33.3,IF(AND(Tableau1[Note_LR_tendance]=55.6,Tableau1[Classe_resp]=2),38.9,IF(AND(Tableau1[Note_LR_tendance]=58.3,Tableau1[Classe_resp]=2),41.7,IF(AND(Tableau1[Note_LR_tendance]=61.1,Tableau1[Classe_resp]=2),44.4,IF(AND(Tableau1[Note_LR_tendance]=66.7,Tableau1[Classe_resp]=2),50,IF(AND(Tableau1[Note_LR_tendance]=69.4,Tableau1[Classe_resp]=2),52.8,IF(AND(Tableau1[Note_LR_tendance]=72.2,Tableau1[Classe_resp]=2),55.6,IF(AND(Tableau1[Note_LR_tendance]="NA",Tableau1[Classe_resp]=2),Tableau1[[#This Row],[Note_tot_sans_LR_region]],"NA"))))))))))))))))))))))))))))))))</f>
        <v>44.4</v>
      </c>
      <c r="S13">
        <v>0.92</v>
      </c>
      <c r="T13" s="1" t="s">
        <v>189</v>
      </c>
      <c r="U13" t="str">
        <f>IF(Tableau1[Note_tot]="NA","NA",IF(Tableau1[Note_tot]&lt;=$Z$2,"faible",IF(AND(Tableau1[Note_tot]&gt;$Z$2,Tableau1[Note_tot]&lt;=$Z$3),"moyen",IF(Tableau1[Note_tot]&gt;$Z$3,"fort","NA"))))</f>
        <v>fort</v>
      </c>
      <c r="V13">
        <v>0</v>
      </c>
      <c r="W13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13" t="s">
        <v>25</v>
      </c>
      <c r="Y13" t="s">
        <v>25</v>
      </c>
    </row>
    <row r="14" spans="1:26" x14ac:dyDescent="0.3">
      <c r="A14" s="1" t="s">
        <v>213</v>
      </c>
      <c r="B14" s="1" t="s">
        <v>253</v>
      </c>
      <c r="C14">
        <v>2530</v>
      </c>
      <c r="D14">
        <v>2530</v>
      </c>
      <c r="E14" s="1" t="s">
        <v>254</v>
      </c>
      <c r="F14" s="1" t="s">
        <v>255</v>
      </c>
      <c r="G14" s="1" t="s">
        <v>29</v>
      </c>
      <c r="H14" s="1" t="s">
        <v>31</v>
      </c>
      <c r="J14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14" t="s">
        <v>53</v>
      </c>
      <c r="L14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14">
        <v>14.14</v>
      </c>
      <c r="N14">
        <v>971.58</v>
      </c>
      <c r="O14">
        <v>1.4553613701393606</v>
      </c>
      <c r="P14">
        <v>2</v>
      </c>
      <c r="Q14">
        <v>16.7</v>
      </c>
      <c r="R14" s="1">
        <f>IF(AND(Tableau1[Note_LR_tendance]=22.2,Tableau1[Classe_resp]=1),0,IF(AND(Tableau1[Note_LR_tendance]=25,Tableau1[Classe_resp]=1),2.8,IF(AND(Tableau1[Note_LR_tendance]=27.8,Tableau1[Classe_resp]=1),5.6,IF(AND(Tableau1[Note_LR_tendance]=33.3,Tableau1[Classe_resp]=1),11.1,IF(AND(Tableau1[Note_LR_tendance]=36.1,Tableau1[Classe_resp]=1),13.9,IF(AND(Tableau1[Note_LR_tendance]=38.9,Tableau1[Classe_resp]=1),16.7,IF(AND(Tableau1[Note_LR_tendance]=44.4,Tableau1[Classe_resp]=1),22.2,IF(AND(Tableau1[Note_LR_tendance]=47.2,Tableau1[Classe_resp]=1),25,IF(AND(Tableau1[Note_LR_tendance]=50,Tableau1[Classe_resp]=1),27.8,IF(AND(Tableau1[Note_LR_tendance]=55.6,Tableau1[Classe_resp]=1),33.3,IF(AND(Tableau1[Note_LR_tendance]=58.3,Tableau1[Classe_resp]=1),36.1,IF(AND(Tableau1[Note_LR_tendance]=61.1,Tableau1[Classe_resp]=1),38.9,IF(AND(Tableau1[Note_LR_tendance]=66.7,Tableau1[Classe_resp]=1),44.4,IF(AND(Tableau1[Note_LR_tendance]=69.4,Tableau1[Classe_resp]=1),47.2,IF(AND(Tableau1[Note_LR_tendance]=72.2,Tableau1[Classe_resp]=1),50,IF(AND(Tableau1[Note_LR_tendance]="NA",Tableau1[Classe_resp]=1),Tableau1[[#This Row],[Note_tot_sans_LR_region]],IF(AND(Tableau1[Note_LR_tendance]=22.2,Tableau1[Classe_resp]=2),5.6,IF(AND(Tableau1[Note_LR_tendance]=25,Tableau1[Classe_resp]=2),8.3,IF(AND(Tableau1[Note_LR_tendance]=27.8,Tableau1[Classe_resp]=2),11.1,IF(AND(Tableau1[Note_LR_tendance]=33.3,Tableau1[Classe_resp]=2),16.7,IF(AND(Tableau1[Note_LR_tendance]=36.1,Tableau1[Classe_resp]=2),19.4,IF(AND(Tableau1[Note_LR_tendance]=38.9,Tableau1[Classe_resp]=2),22.2,IF(AND(Tableau1[Note_LR_tendance]=44.4,Tableau1[Classe_resp]=2),27.8,IF(AND(Tableau1[Note_LR_tendance]=47.2,Tableau1[Classe_resp]=2),30.6,IF(AND(Tableau1[Note_LR_tendance]=50,Tableau1[Classe_resp]=2),33.3,IF(AND(Tableau1[Note_LR_tendance]=55.6,Tableau1[Classe_resp]=2),38.9,IF(AND(Tableau1[Note_LR_tendance]=58.3,Tableau1[Classe_resp]=2),41.7,IF(AND(Tableau1[Note_LR_tendance]=61.1,Tableau1[Classe_resp]=2),44.4,IF(AND(Tableau1[Note_LR_tendance]=66.7,Tableau1[Classe_resp]=2),50,IF(AND(Tableau1[Note_LR_tendance]=69.4,Tableau1[Classe_resp]=2),52.8,IF(AND(Tableau1[Note_LR_tendance]=72.2,Tableau1[Classe_resp]=2),55.6,IF(AND(Tableau1[Note_LR_tendance]="NA",Tableau1[Classe_resp]=2),Tableau1[[#This Row],[Note_tot_sans_LR_region]],"NA"))))))))))))))))))))))))))))))))</f>
        <v>16.7</v>
      </c>
      <c r="S14">
        <v>15.77</v>
      </c>
      <c r="T14" s="1" t="s">
        <v>191</v>
      </c>
      <c r="U14" t="str">
        <f>IF(Tableau1[Note_tot]="NA","NA",IF(Tableau1[Note_tot]&lt;=$Z$2,"faible",IF(AND(Tableau1[Note_tot]&gt;$Z$2,Tableau1[Note_tot]&lt;=$Z$3),"moyen",IF(Tableau1[Note_tot]&gt;$Z$3,"fort","NA"))))</f>
        <v>faible</v>
      </c>
      <c r="V14">
        <v>0</v>
      </c>
      <c r="W14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14">
        <v>18</v>
      </c>
      <c r="Y14">
        <v>1.2777777777777777</v>
      </c>
    </row>
    <row r="15" spans="1:26" x14ac:dyDescent="0.3">
      <c r="A15" s="1" t="s">
        <v>213</v>
      </c>
      <c r="B15" s="1" t="s">
        <v>101</v>
      </c>
      <c r="C15">
        <v>2506</v>
      </c>
      <c r="D15">
        <v>2506</v>
      </c>
      <c r="E15" s="1" t="s">
        <v>102</v>
      </c>
      <c r="F15" s="1" t="s">
        <v>103</v>
      </c>
      <c r="G15" s="1" t="s">
        <v>21</v>
      </c>
      <c r="H15" s="1" t="s">
        <v>30</v>
      </c>
      <c r="J15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15" t="s">
        <v>53</v>
      </c>
      <c r="L15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15">
        <v>2129.41</v>
      </c>
      <c r="N15">
        <v>93339.09</v>
      </c>
      <c r="O15">
        <v>2.2813700026430515</v>
      </c>
      <c r="P15">
        <v>3</v>
      </c>
      <c r="Q15">
        <v>11.1</v>
      </c>
      <c r="R15" s="1">
        <f>IF(AND(Tableau1[Note_LR_tendance]=22.2,Tableau1[Classe_resp]=3),11.1,IF(AND(Tableau1[Note_LR_tendance]=25,Tableau1[Classe_resp]=3),13.9,IF(AND(Tableau1[Note_LR_tendance]=27.8,Tableau1[Classe_resp]=3),16.7,IF(AND(Tableau1[Note_LR_tendance]=33.3,Tableau1[Classe_resp]=3),22.2,IF(AND(Tableau1[Note_LR_tendance]=36.1,Tableau1[Classe_resp]=3),25,IF(AND(Tableau1[Note_LR_tendance]=38.9,Tableau1[Classe_resp]=3),27.8,IF(AND(Tableau1[Note_LR_tendance]=44.4,Tableau1[Classe_resp]=3),33.3,IF(AND(Tableau1[Note_LR_tendance]=47.2,Tableau1[Classe_resp]=3),36.1,IF(AND(Tableau1[Note_LR_tendance]=50,Tableau1[Classe_resp]=3),38.9,IF(AND(Tableau1[Note_LR_tendance]=55.6,Tableau1[Classe_resp]=3),44.4,IF(AND(Tableau1[Note_LR_tendance]=58.3,Tableau1[Classe_resp]=3),47.2,IF(AND(Tableau1[Note_LR_tendance]=61.1,Tableau1[Classe_resp]=3),50,IF(AND(Tableau1[Note_LR_tendance]=66.7,Tableau1[Classe_resp]=3),55.6,IF(AND(Tableau1[Note_LR_tendance]=69.4,Tableau1[Classe_resp]=3),58.3,IF(AND(Tableau1[Note_LR_tendance]=72.2,Tableau1[Classe_resp]=3),61.1,IF(AND(Tableau1[Note_LR_tendance]="NA",Tableau1[Classe_resp]=3),Tableau1[[#This Row],[Note_tot_sans_LR_region]],IF(AND(Tableau1[Note_LR_tendance]=22.2,Tableau1[Classe_resp]=4),16.7,IF(AND(Tableau1[Note_LR_tendance]=25,Tableau1[Classe_resp]=4),19.4,IF(AND(Tableau1[Note_LR_tendance]=27.8,Tableau1[Classe_resp]=4),22.2,IF(AND(Tableau1[Note_LR_tendance]=33.3,Tableau1[Classe_resp]=4),27.8,IF(AND(Tableau1[Note_LR_tendance]=36.1,Tableau1[Classe_resp]=4),30.6,IF(AND(Tableau1[Note_LR_tendance]=38.9,Tableau1[Classe_resp]=4),33.3,IF(AND(Tableau1[Note_LR_tendance]=44.4,Tableau1[Classe_resp]=4),38.9,IF(AND(Tableau1[Note_LR_tendance]=47.2,Tableau1[Classe_resp]=4),41.7,IF(AND(Tableau1[Note_LR_tendance]=50,Tableau1[Classe_resp]=4),44.4,IF(AND(Tableau1[Note_LR_tendance]=55.6,Tableau1[Classe_resp]=4),50,IF(AND(Tableau1[Note_LR_tendance]=58.3,Tableau1[Classe_resp]=4),52.8,IF(AND(Tableau1[Note_LR_tendance]=61.1,Tableau1[Classe_resp]=4),55.6,IF(AND(Tableau1[Note_LR_tendance]=66.7,Tableau1[Classe_resp]=4),61.1,IF(AND(Tableau1[Note_LR_tendance]=69.4,Tableau1[Classe_resp]=4),63.9,IF(AND(Tableau1[Note_LR_tendance]=72.2,Tableau1[Classe_resp]=4),66.7,IF(AND(Tableau1[Note_LR_tendance]="NA",Tableau1[Classe_resp]=4),Tableau1[[#This Row],[Note_tot_sans_LR_region]],"NA"))))))))))))))))))))))))))))))))</f>
        <v>11.1</v>
      </c>
      <c r="S15">
        <v>3.65</v>
      </c>
      <c r="T15" s="1" t="s">
        <v>191</v>
      </c>
      <c r="U15" t="str">
        <f>IF(Tableau1[Note_tot]="NA","NA",IF(Tableau1[Note_tot]&lt;=$Z$2,"faible",IF(AND(Tableau1[Note_tot]&gt;$Z$2,Tableau1[Note_tot]&lt;=$Z$3),"moyen",IF(Tableau1[Note_tot]&gt;$Z$3,"fort","NA"))))</f>
        <v>faible</v>
      </c>
      <c r="V15">
        <v>0</v>
      </c>
      <c r="W15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15">
        <v>18</v>
      </c>
      <c r="Y15">
        <v>1.1111111111111112</v>
      </c>
    </row>
    <row r="16" spans="1:26" x14ac:dyDescent="0.3">
      <c r="A16" s="1" t="s">
        <v>213</v>
      </c>
      <c r="B16" s="1" t="s">
        <v>105</v>
      </c>
      <c r="C16">
        <v>2508</v>
      </c>
      <c r="D16">
        <v>2508</v>
      </c>
      <c r="E16" s="1" t="s">
        <v>106</v>
      </c>
      <c r="F16" s="1" t="s">
        <v>107</v>
      </c>
      <c r="G16" s="1" t="s">
        <v>29</v>
      </c>
      <c r="H16" s="1" t="s">
        <v>30</v>
      </c>
      <c r="J16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16" t="s">
        <v>85</v>
      </c>
      <c r="L16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16">
        <v>101.31</v>
      </c>
      <c r="N16">
        <v>6840.75</v>
      </c>
      <c r="O16">
        <v>1.4809779629426598</v>
      </c>
      <c r="P16">
        <v>3</v>
      </c>
      <c r="Q16">
        <v>16.7</v>
      </c>
      <c r="R16" s="1">
        <f>IF(AND(Tableau1[Note_LR_tendance]=22.2,Tableau1[Classe_resp]=3),11.1,IF(AND(Tableau1[Note_LR_tendance]=25,Tableau1[Classe_resp]=3),13.9,IF(AND(Tableau1[Note_LR_tendance]=27.8,Tableau1[Classe_resp]=3),16.7,IF(AND(Tableau1[Note_LR_tendance]=33.3,Tableau1[Classe_resp]=3),22.2,IF(AND(Tableau1[Note_LR_tendance]=36.1,Tableau1[Classe_resp]=3),25,IF(AND(Tableau1[Note_LR_tendance]=38.9,Tableau1[Classe_resp]=3),27.8,IF(AND(Tableau1[Note_LR_tendance]=44.4,Tableau1[Classe_resp]=3),33.3,IF(AND(Tableau1[Note_LR_tendance]=47.2,Tableau1[Classe_resp]=3),36.1,IF(AND(Tableau1[Note_LR_tendance]=50,Tableau1[Classe_resp]=3),38.9,IF(AND(Tableau1[Note_LR_tendance]=55.6,Tableau1[Classe_resp]=3),44.4,IF(AND(Tableau1[Note_LR_tendance]=58.3,Tableau1[Classe_resp]=3),47.2,IF(AND(Tableau1[Note_LR_tendance]=61.1,Tableau1[Classe_resp]=3),50,IF(AND(Tableau1[Note_LR_tendance]=66.7,Tableau1[Classe_resp]=3),55.6,IF(AND(Tableau1[Note_LR_tendance]=69.4,Tableau1[Classe_resp]=3),58.3,IF(AND(Tableau1[Note_LR_tendance]=72.2,Tableau1[Classe_resp]=3),61.1,IF(AND(Tableau1[Note_LR_tendance]="NA",Tableau1[Classe_resp]=3),Tableau1[[#This Row],[Note_tot_sans_LR_region]],IF(AND(Tableau1[Note_LR_tendance]=22.2,Tableau1[Classe_resp]=4),16.7,IF(AND(Tableau1[Note_LR_tendance]=25,Tableau1[Classe_resp]=4),19.4,IF(AND(Tableau1[Note_LR_tendance]=27.8,Tableau1[Classe_resp]=4),22.2,IF(AND(Tableau1[Note_LR_tendance]=33.3,Tableau1[Classe_resp]=4),27.8,IF(AND(Tableau1[Note_LR_tendance]=36.1,Tableau1[Classe_resp]=4),30.6,IF(AND(Tableau1[Note_LR_tendance]=38.9,Tableau1[Classe_resp]=4),33.3,IF(AND(Tableau1[Note_LR_tendance]=44.4,Tableau1[Classe_resp]=4),38.9,IF(AND(Tableau1[Note_LR_tendance]=47.2,Tableau1[Classe_resp]=4),41.7,IF(AND(Tableau1[Note_LR_tendance]=50,Tableau1[Classe_resp]=4),44.4,IF(AND(Tableau1[Note_LR_tendance]=55.6,Tableau1[Classe_resp]=4),50,IF(AND(Tableau1[Note_LR_tendance]=58.3,Tableau1[Classe_resp]=4),52.8,IF(AND(Tableau1[Note_LR_tendance]=61.1,Tableau1[Classe_resp]=4),55.6,IF(AND(Tableau1[Note_LR_tendance]=66.7,Tableau1[Classe_resp]=4),61.1,IF(AND(Tableau1[Note_LR_tendance]=69.4,Tableau1[Classe_resp]=4),63.9,IF(AND(Tableau1[Note_LR_tendance]=72.2,Tableau1[Classe_resp]=4),66.7,IF(AND(Tableau1[Note_LR_tendance]="NA",Tableau1[Classe_resp]=4),Tableau1[[#This Row],[Note_tot_sans_LR_region]],"NA"))))))))))))))))))))))))))))))))</f>
        <v>16.7</v>
      </c>
      <c r="S16">
        <v>0</v>
      </c>
      <c r="T16" s="1" t="s">
        <v>191</v>
      </c>
      <c r="U16" t="str">
        <f>IF(Tableau1[Note_tot]="NA","NA",IF(Tableau1[Note_tot]&lt;=$Z$2,"faible",IF(AND(Tableau1[Note_tot]&gt;$Z$2,Tableau1[Note_tot]&lt;=$Z$3),"moyen",IF(Tableau1[Note_tot]&gt;$Z$3,"fort","NA"))))</f>
        <v>faible</v>
      </c>
      <c r="V16">
        <v>0</v>
      </c>
      <c r="W16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16">
        <v>3</v>
      </c>
      <c r="Y16">
        <v>0.33333333333333331</v>
      </c>
    </row>
    <row r="17" spans="1:25" x14ac:dyDescent="0.3">
      <c r="A17" s="1" t="s">
        <v>213</v>
      </c>
      <c r="B17" s="1" t="s">
        <v>67</v>
      </c>
      <c r="C17">
        <v>3619</v>
      </c>
      <c r="D17">
        <v>3619</v>
      </c>
      <c r="E17" s="1" t="s">
        <v>68</v>
      </c>
      <c r="F17" s="1" t="s">
        <v>69</v>
      </c>
      <c r="G17" s="1" t="s">
        <v>29</v>
      </c>
      <c r="H17" s="1" t="s">
        <v>30</v>
      </c>
      <c r="J17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17" t="s">
        <v>53</v>
      </c>
      <c r="L17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17">
        <v>1549.72</v>
      </c>
      <c r="N17">
        <v>66371.03</v>
      </c>
      <c r="O17">
        <v>2.334934383269327</v>
      </c>
      <c r="P17">
        <v>3</v>
      </c>
      <c r="Q17">
        <v>11.1</v>
      </c>
      <c r="R17" s="1">
        <f>IF(AND(Tableau1[Note_LR_tendance]=22.2,Tableau1[Classe_resp]=3),11.1,IF(AND(Tableau1[Note_LR_tendance]=25,Tableau1[Classe_resp]=3),13.9,IF(AND(Tableau1[Note_LR_tendance]=27.8,Tableau1[Classe_resp]=3),16.7,IF(AND(Tableau1[Note_LR_tendance]=33.3,Tableau1[Classe_resp]=3),22.2,IF(AND(Tableau1[Note_LR_tendance]=36.1,Tableau1[Classe_resp]=3),25,IF(AND(Tableau1[Note_LR_tendance]=38.9,Tableau1[Classe_resp]=3),27.8,IF(AND(Tableau1[Note_LR_tendance]=44.4,Tableau1[Classe_resp]=3),33.3,IF(AND(Tableau1[Note_LR_tendance]=47.2,Tableau1[Classe_resp]=3),36.1,IF(AND(Tableau1[Note_LR_tendance]=50,Tableau1[Classe_resp]=3),38.9,IF(AND(Tableau1[Note_LR_tendance]=55.6,Tableau1[Classe_resp]=3),44.4,IF(AND(Tableau1[Note_LR_tendance]=58.3,Tableau1[Classe_resp]=3),47.2,IF(AND(Tableau1[Note_LR_tendance]=61.1,Tableau1[Classe_resp]=3),50,IF(AND(Tableau1[Note_LR_tendance]=66.7,Tableau1[Classe_resp]=3),55.6,IF(AND(Tableau1[Note_LR_tendance]=69.4,Tableau1[Classe_resp]=3),58.3,IF(AND(Tableau1[Note_LR_tendance]=72.2,Tableau1[Classe_resp]=3),61.1,IF(AND(Tableau1[Note_LR_tendance]="NA",Tableau1[Classe_resp]=3),Tableau1[[#This Row],[Note_tot_sans_LR_region]],IF(AND(Tableau1[Note_LR_tendance]=22.2,Tableau1[Classe_resp]=4),16.7,IF(AND(Tableau1[Note_LR_tendance]=25,Tableau1[Classe_resp]=4),19.4,IF(AND(Tableau1[Note_LR_tendance]=27.8,Tableau1[Classe_resp]=4),22.2,IF(AND(Tableau1[Note_LR_tendance]=33.3,Tableau1[Classe_resp]=4),27.8,IF(AND(Tableau1[Note_LR_tendance]=36.1,Tableau1[Classe_resp]=4),30.6,IF(AND(Tableau1[Note_LR_tendance]=38.9,Tableau1[Classe_resp]=4),33.3,IF(AND(Tableau1[Note_LR_tendance]=44.4,Tableau1[Classe_resp]=4),38.9,IF(AND(Tableau1[Note_LR_tendance]=47.2,Tableau1[Classe_resp]=4),41.7,IF(AND(Tableau1[Note_LR_tendance]=50,Tableau1[Classe_resp]=4),44.4,IF(AND(Tableau1[Note_LR_tendance]=55.6,Tableau1[Classe_resp]=4),50,IF(AND(Tableau1[Note_LR_tendance]=58.3,Tableau1[Classe_resp]=4),52.8,IF(AND(Tableau1[Note_LR_tendance]=61.1,Tableau1[Classe_resp]=4),55.6,IF(AND(Tableau1[Note_LR_tendance]=66.7,Tableau1[Classe_resp]=4),61.1,IF(AND(Tableau1[Note_LR_tendance]=69.4,Tableau1[Classe_resp]=4),63.9,IF(AND(Tableau1[Note_LR_tendance]=72.2,Tableau1[Classe_resp]=4),66.7,IF(AND(Tableau1[Note_LR_tendance]="NA",Tableau1[Classe_resp]=4),Tableau1[[#This Row],[Note_tot_sans_LR_region]],"NA"))))))))))))))))))))))))))))))))</f>
        <v>11.1</v>
      </c>
      <c r="S17">
        <v>0.33</v>
      </c>
      <c r="T17" s="1" t="s">
        <v>191</v>
      </c>
      <c r="U17" t="str">
        <f>IF(Tableau1[Note_tot]="NA","NA",IF(Tableau1[Note_tot]&lt;=$Z$2,"faible",IF(AND(Tableau1[Note_tot]&gt;$Z$2,Tableau1[Note_tot]&lt;=$Z$3),"moyen",IF(Tableau1[Note_tot]&gt;$Z$3,"fort","NA"))))</f>
        <v>faible</v>
      </c>
      <c r="V17">
        <v>0</v>
      </c>
      <c r="W17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17">
        <v>1</v>
      </c>
      <c r="Y17">
        <v>3</v>
      </c>
    </row>
    <row r="18" spans="1:25" x14ac:dyDescent="0.3">
      <c r="A18" s="1" t="s">
        <v>213</v>
      </c>
      <c r="B18" s="1" t="s">
        <v>50</v>
      </c>
      <c r="C18">
        <v>2446</v>
      </c>
      <c r="D18">
        <v>2446</v>
      </c>
      <c r="E18" s="1" t="s">
        <v>51</v>
      </c>
      <c r="F18" s="1" t="s">
        <v>52</v>
      </c>
      <c r="G18" s="1" t="s">
        <v>21</v>
      </c>
      <c r="H18" s="1" t="s">
        <v>24</v>
      </c>
      <c r="J18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18" t="s">
        <v>53</v>
      </c>
      <c r="L18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18">
        <v>207.15</v>
      </c>
      <c r="N18">
        <v>8409.6299999999992</v>
      </c>
      <c r="O18">
        <v>2.4632474912689384</v>
      </c>
      <c r="P18">
        <v>3</v>
      </c>
      <c r="Q18">
        <v>33.299999999999997</v>
      </c>
      <c r="R18" s="1">
        <f>IF(AND(Tableau1[Note_LR_tendance]=22.2,Tableau1[Classe_resp]=3),11.1,IF(AND(Tableau1[Note_LR_tendance]=25,Tableau1[Classe_resp]=3),13.9,IF(AND(Tableau1[Note_LR_tendance]=27.8,Tableau1[Classe_resp]=3),16.7,IF(AND(Tableau1[Note_LR_tendance]=33.3,Tableau1[Classe_resp]=3),22.2,IF(AND(Tableau1[Note_LR_tendance]=36.1,Tableau1[Classe_resp]=3),25,IF(AND(Tableau1[Note_LR_tendance]=38.9,Tableau1[Classe_resp]=3),27.8,IF(AND(Tableau1[Note_LR_tendance]=44.4,Tableau1[Classe_resp]=3),33.3,IF(AND(Tableau1[Note_LR_tendance]=47.2,Tableau1[Classe_resp]=3),36.1,IF(AND(Tableau1[Note_LR_tendance]=50,Tableau1[Classe_resp]=3),38.9,IF(AND(Tableau1[Note_LR_tendance]=55.6,Tableau1[Classe_resp]=3),44.4,IF(AND(Tableau1[Note_LR_tendance]=58.3,Tableau1[Classe_resp]=3),47.2,IF(AND(Tableau1[Note_LR_tendance]=61.1,Tableau1[Classe_resp]=3),50,IF(AND(Tableau1[Note_LR_tendance]=66.7,Tableau1[Classe_resp]=3),55.6,IF(AND(Tableau1[Note_LR_tendance]=69.4,Tableau1[Classe_resp]=3),58.3,IF(AND(Tableau1[Note_LR_tendance]=72.2,Tableau1[Classe_resp]=3),61.1,IF(AND(Tableau1[Note_LR_tendance]="NA",Tableau1[Classe_resp]=3),Tableau1[[#This Row],[Note_tot_sans_LR_region]],IF(AND(Tableau1[Note_LR_tendance]=22.2,Tableau1[Classe_resp]=4),16.7,IF(AND(Tableau1[Note_LR_tendance]=25,Tableau1[Classe_resp]=4),19.4,IF(AND(Tableau1[Note_LR_tendance]=27.8,Tableau1[Classe_resp]=4),22.2,IF(AND(Tableau1[Note_LR_tendance]=33.3,Tableau1[Classe_resp]=4),27.8,IF(AND(Tableau1[Note_LR_tendance]=36.1,Tableau1[Classe_resp]=4),30.6,IF(AND(Tableau1[Note_LR_tendance]=38.9,Tableau1[Classe_resp]=4),33.3,IF(AND(Tableau1[Note_LR_tendance]=44.4,Tableau1[Classe_resp]=4),38.9,IF(AND(Tableau1[Note_LR_tendance]=47.2,Tableau1[Classe_resp]=4),41.7,IF(AND(Tableau1[Note_LR_tendance]=50,Tableau1[Classe_resp]=4),44.4,IF(AND(Tableau1[Note_LR_tendance]=55.6,Tableau1[Classe_resp]=4),50,IF(AND(Tableau1[Note_LR_tendance]=58.3,Tableau1[Classe_resp]=4),52.8,IF(AND(Tableau1[Note_LR_tendance]=61.1,Tableau1[Classe_resp]=4),55.6,IF(AND(Tableau1[Note_LR_tendance]=66.7,Tableau1[Classe_resp]=4),61.1,IF(AND(Tableau1[Note_LR_tendance]=69.4,Tableau1[Classe_resp]=4),63.9,IF(AND(Tableau1[Note_LR_tendance]=72.2,Tableau1[Classe_resp]=4),66.7,IF(AND(Tableau1[Note_LR_tendance]="NA",Tableau1[Classe_resp]=4),Tableau1[[#This Row],[Note_tot_sans_LR_region]],"NA"))))))))))))))))))))))))))))))))</f>
        <v>33.299999999999997</v>
      </c>
      <c r="S18">
        <v>1.89</v>
      </c>
      <c r="T18" s="1" t="s">
        <v>190</v>
      </c>
      <c r="U18" t="str">
        <f>IF(Tableau1[Note_tot]="NA","NA",IF(Tableau1[Note_tot]&lt;=$Z$2,"faible",IF(AND(Tableau1[Note_tot]&gt;$Z$2,Tableau1[Note_tot]&lt;=$Z$3),"moyen",IF(Tableau1[Note_tot]&gt;$Z$3,"fort","NA"))))</f>
        <v>moyen</v>
      </c>
      <c r="V18">
        <v>2</v>
      </c>
      <c r="W18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2</v>
      </c>
      <c r="X18">
        <v>1</v>
      </c>
      <c r="Y18">
        <v>1</v>
      </c>
    </row>
    <row r="19" spans="1:25" x14ac:dyDescent="0.3">
      <c r="A19" s="1" t="s">
        <v>213</v>
      </c>
      <c r="B19" s="1" t="s">
        <v>111</v>
      </c>
      <c r="C19">
        <v>974</v>
      </c>
      <c r="D19">
        <v>974</v>
      </c>
      <c r="E19" s="1" t="s">
        <v>112</v>
      </c>
      <c r="F19" s="1" t="s">
        <v>113</v>
      </c>
      <c r="G19" s="1" t="s">
        <v>21</v>
      </c>
      <c r="H19" s="1" t="s">
        <v>30</v>
      </c>
      <c r="J19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19" t="s">
        <v>53</v>
      </c>
      <c r="L19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19">
        <v>80.709999999999994</v>
      </c>
      <c r="N19">
        <v>3573.0799999999995</v>
      </c>
      <c r="O19">
        <v>2.2588355144581147</v>
      </c>
      <c r="P19">
        <v>3</v>
      </c>
      <c r="Q19">
        <v>11.1</v>
      </c>
      <c r="R19" s="1">
        <f>IF(AND(Tableau1[Note_LR_tendance]=22.2,Tableau1[Classe_resp]=3),11.1,IF(AND(Tableau1[Note_LR_tendance]=25,Tableau1[Classe_resp]=3),13.9,IF(AND(Tableau1[Note_LR_tendance]=27.8,Tableau1[Classe_resp]=3),16.7,IF(AND(Tableau1[Note_LR_tendance]=33.3,Tableau1[Classe_resp]=3),22.2,IF(AND(Tableau1[Note_LR_tendance]=36.1,Tableau1[Classe_resp]=3),25,IF(AND(Tableau1[Note_LR_tendance]=38.9,Tableau1[Classe_resp]=3),27.8,IF(AND(Tableau1[Note_LR_tendance]=44.4,Tableau1[Classe_resp]=3),33.3,IF(AND(Tableau1[Note_LR_tendance]=47.2,Tableau1[Classe_resp]=3),36.1,IF(AND(Tableau1[Note_LR_tendance]=50,Tableau1[Classe_resp]=3),38.9,IF(AND(Tableau1[Note_LR_tendance]=55.6,Tableau1[Classe_resp]=3),44.4,IF(AND(Tableau1[Note_LR_tendance]=58.3,Tableau1[Classe_resp]=3),47.2,IF(AND(Tableau1[Note_LR_tendance]=61.1,Tableau1[Classe_resp]=3),50,IF(AND(Tableau1[Note_LR_tendance]=66.7,Tableau1[Classe_resp]=3),55.6,IF(AND(Tableau1[Note_LR_tendance]=69.4,Tableau1[Classe_resp]=3),58.3,IF(AND(Tableau1[Note_LR_tendance]=72.2,Tableau1[Classe_resp]=3),61.1,IF(AND(Tableau1[Note_LR_tendance]="NA",Tableau1[Classe_resp]=3),Tableau1[[#This Row],[Note_tot_sans_LR_region]],IF(AND(Tableau1[Note_LR_tendance]=22.2,Tableau1[Classe_resp]=4),16.7,IF(AND(Tableau1[Note_LR_tendance]=25,Tableau1[Classe_resp]=4),19.4,IF(AND(Tableau1[Note_LR_tendance]=27.8,Tableau1[Classe_resp]=4),22.2,IF(AND(Tableau1[Note_LR_tendance]=33.3,Tableau1[Classe_resp]=4),27.8,IF(AND(Tableau1[Note_LR_tendance]=36.1,Tableau1[Classe_resp]=4),30.6,IF(AND(Tableau1[Note_LR_tendance]=38.9,Tableau1[Classe_resp]=4),33.3,IF(AND(Tableau1[Note_LR_tendance]=44.4,Tableau1[Classe_resp]=4),38.9,IF(AND(Tableau1[Note_LR_tendance]=47.2,Tableau1[Classe_resp]=4),41.7,IF(AND(Tableau1[Note_LR_tendance]=50,Tableau1[Classe_resp]=4),44.4,IF(AND(Tableau1[Note_LR_tendance]=55.6,Tableau1[Classe_resp]=4),50,IF(AND(Tableau1[Note_LR_tendance]=58.3,Tableau1[Classe_resp]=4),52.8,IF(AND(Tableau1[Note_LR_tendance]=61.1,Tableau1[Classe_resp]=4),55.6,IF(AND(Tableau1[Note_LR_tendance]=66.7,Tableau1[Classe_resp]=4),61.1,IF(AND(Tableau1[Note_LR_tendance]=69.4,Tableau1[Classe_resp]=4),63.9,IF(AND(Tableau1[Note_LR_tendance]=72.2,Tableau1[Classe_resp]=4),66.7,IF(AND(Tableau1[Note_LR_tendance]="NA",Tableau1[Classe_resp]=4),Tableau1[[#This Row],[Note_tot_sans_LR_region]],"NA"))))))))))))))))))))))))))))))))</f>
        <v>11.1</v>
      </c>
      <c r="S19">
        <v>2.76</v>
      </c>
      <c r="T19" s="1" t="s">
        <v>191</v>
      </c>
      <c r="U19" t="str">
        <f>IF(Tableau1[Note_tot]="NA","NA",IF(Tableau1[Note_tot]&lt;=$Z$2,"faible",IF(AND(Tableau1[Note_tot]&gt;$Z$2,Tableau1[Note_tot]&lt;=$Z$3),"moyen",IF(Tableau1[Note_tot]&gt;$Z$3,"fort","NA"))))</f>
        <v>faible</v>
      </c>
      <c r="V19">
        <v>0</v>
      </c>
      <c r="W19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19">
        <v>20</v>
      </c>
      <c r="Y19">
        <v>0.75</v>
      </c>
    </row>
    <row r="20" spans="1:25" x14ac:dyDescent="0.3">
      <c r="A20" s="1" t="s">
        <v>213</v>
      </c>
      <c r="B20" s="1" t="s">
        <v>160</v>
      </c>
      <c r="C20">
        <v>3187</v>
      </c>
      <c r="D20">
        <v>3187</v>
      </c>
      <c r="E20" s="1" t="s">
        <v>161</v>
      </c>
      <c r="F20" s="1" t="s">
        <v>162</v>
      </c>
      <c r="G20" s="1" t="s">
        <v>21</v>
      </c>
      <c r="H20" s="1" t="s">
        <v>31</v>
      </c>
      <c r="J20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20" t="s">
        <v>85</v>
      </c>
      <c r="L20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20">
        <v>1031.3599999999999</v>
      </c>
      <c r="N20">
        <v>43212.89</v>
      </c>
      <c r="O20">
        <v>2.3866952661578522</v>
      </c>
      <c r="P20">
        <v>3</v>
      </c>
      <c r="Q20">
        <v>27.8</v>
      </c>
      <c r="R20" s="1">
        <f>IF(AND(Tableau1[Note_LR_tendance]=22.2,Tableau1[Classe_resp]=3),11.1,IF(AND(Tableau1[Note_LR_tendance]=25,Tableau1[Classe_resp]=3),13.9,IF(AND(Tableau1[Note_LR_tendance]=27.8,Tableau1[Classe_resp]=3),16.7,IF(AND(Tableau1[Note_LR_tendance]=33.3,Tableau1[Classe_resp]=3),22.2,IF(AND(Tableau1[Note_LR_tendance]=36.1,Tableau1[Classe_resp]=3),25,IF(AND(Tableau1[Note_LR_tendance]=38.9,Tableau1[Classe_resp]=3),27.8,IF(AND(Tableau1[Note_LR_tendance]=44.4,Tableau1[Classe_resp]=3),33.3,IF(AND(Tableau1[Note_LR_tendance]=47.2,Tableau1[Classe_resp]=3),36.1,IF(AND(Tableau1[Note_LR_tendance]=50,Tableau1[Classe_resp]=3),38.9,IF(AND(Tableau1[Note_LR_tendance]=55.6,Tableau1[Classe_resp]=3),44.4,IF(AND(Tableau1[Note_LR_tendance]=58.3,Tableau1[Classe_resp]=3),47.2,IF(AND(Tableau1[Note_LR_tendance]=61.1,Tableau1[Classe_resp]=3),50,IF(AND(Tableau1[Note_LR_tendance]=66.7,Tableau1[Classe_resp]=3),55.6,IF(AND(Tableau1[Note_LR_tendance]=69.4,Tableau1[Classe_resp]=3),58.3,IF(AND(Tableau1[Note_LR_tendance]=72.2,Tableau1[Classe_resp]=3),61.1,IF(AND(Tableau1[Note_LR_tendance]="NA",Tableau1[Classe_resp]=3),Tableau1[[#This Row],[Note_tot_sans_LR_region]],IF(AND(Tableau1[Note_LR_tendance]=22.2,Tableau1[Classe_resp]=4),16.7,IF(AND(Tableau1[Note_LR_tendance]=25,Tableau1[Classe_resp]=4),19.4,IF(AND(Tableau1[Note_LR_tendance]=27.8,Tableau1[Classe_resp]=4),22.2,IF(AND(Tableau1[Note_LR_tendance]=33.3,Tableau1[Classe_resp]=4),27.8,IF(AND(Tableau1[Note_LR_tendance]=36.1,Tableau1[Classe_resp]=4),30.6,IF(AND(Tableau1[Note_LR_tendance]=38.9,Tableau1[Classe_resp]=4),33.3,IF(AND(Tableau1[Note_LR_tendance]=44.4,Tableau1[Classe_resp]=4),38.9,IF(AND(Tableau1[Note_LR_tendance]=47.2,Tableau1[Classe_resp]=4),41.7,IF(AND(Tableau1[Note_LR_tendance]=50,Tableau1[Classe_resp]=4),44.4,IF(AND(Tableau1[Note_LR_tendance]=55.6,Tableau1[Classe_resp]=4),50,IF(AND(Tableau1[Note_LR_tendance]=58.3,Tableau1[Classe_resp]=4),52.8,IF(AND(Tableau1[Note_LR_tendance]=61.1,Tableau1[Classe_resp]=4),55.6,IF(AND(Tableau1[Note_LR_tendance]=66.7,Tableau1[Classe_resp]=4),61.1,IF(AND(Tableau1[Note_LR_tendance]=69.4,Tableau1[Classe_resp]=4),63.9,IF(AND(Tableau1[Note_LR_tendance]=72.2,Tableau1[Classe_resp]=4),66.7,IF(AND(Tableau1[Note_LR_tendance]="NA",Tableau1[Classe_resp]=4),Tableau1[[#This Row],[Note_tot_sans_LR_region]],"NA"))))))))))))))))))))))))))))))))</f>
        <v>27.8</v>
      </c>
      <c r="S20">
        <v>3.51</v>
      </c>
      <c r="T20" s="1" t="s">
        <v>190</v>
      </c>
      <c r="U20" t="str">
        <f>IF(Tableau1[Note_tot]="NA","NA",IF(Tableau1[Note_tot]&lt;=$Z$2,"faible",IF(AND(Tableau1[Note_tot]&gt;$Z$2,Tableau1[Note_tot]&lt;=$Z$3),"moyen",IF(Tableau1[Note_tot]&gt;$Z$3,"fort","NA"))))</f>
        <v>moyen</v>
      </c>
      <c r="V20">
        <v>0</v>
      </c>
      <c r="W20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20">
        <v>22</v>
      </c>
      <c r="Y20">
        <v>0.95454545454545459</v>
      </c>
    </row>
    <row r="21" spans="1:25" x14ac:dyDescent="0.3">
      <c r="A21" s="1" t="s">
        <v>213</v>
      </c>
      <c r="B21" s="1" t="s">
        <v>163</v>
      </c>
      <c r="C21">
        <v>1991</v>
      </c>
      <c r="D21">
        <v>1991</v>
      </c>
      <c r="E21" s="1" t="s">
        <v>164</v>
      </c>
      <c r="F21" s="1" t="s">
        <v>165</v>
      </c>
      <c r="G21" s="1" t="s">
        <v>21</v>
      </c>
      <c r="H21" s="1" t="s">
        <v>22</v>
      </c>
      <c r="J21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21" t="s">
        <v>85</v>
      </c>
      <c r="L21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21">
        <v>284.55</v>
      </c>
      <c r="N21">
        <v>10013.959999999999</v>
      </c>
      <c r="O21">
        <v>2.8415332196254033</v>
      </c>
      <c r="P21">
        <v>4</v>
      </c>
      <c r="Q21">
        <v>44.4</v>
      </c>
      <c r="R21" s="1">
        <f>IF(AND(Tableau1[Note_LR_tendance]=22.2,Tableau1[Classe_resp]=3),11.1,IF(AND(Tableau1[Note_LR_tendance]=25,Tableau1[Classe_resp]=3),13.9,IF(AND(Tableau1[Note_LR_tendance]=27.8,Tableau1[Classe_resp]=3),16.7,IF(AND(Tableau1[Note_LR_tendance]=33.3,Tableau1[Classe_resp]=3),22.2,IF(AND(Tableau1[Note_LR_tendance]=36.1,Tableau1[Classe_resp]=3),25,IF(AND(Tableau1[Note_LR_tendance]=38.9,Tableau1[Classe_resp]=3),27.8,IF(AND(Tableau1[Note_LR_tendance]=44.4,Tableau1[Classe_resp]=3),33.3,IF(AND(Tableau1[Note_LR_tendance]=47.2,Tableau1[Classe_resp]=3),36.1,IF(AND(Tableau1[Note_LR_tendance]=50,Tableau1[Classe_resp]=3),38.9,IF(AND(Tableau1[Note_LR_tendance]=55.6,Tableau1[Classe_resp]=3),44.4,IF(AND(Tableau1[Note_LR_tendance]=58.3,Tableau1[Classe_resp]=3),47.2,IF(AND(Tableau1[Note_LR_tendance]=61.1,Tableau1[Classe_resp]=3),50,IF(AND(Tableau1[Note_LR_tendance]=66.7,Tableau1[Classe_resp]=3),55.6,IF(AND(Tableau1[Note_LR_tendance]=69.4,Tableau1[Classe_resp]=3),58.3,IF(AND(Tableau1[Note_LR_tendance]=72.2,Tableau1[Classe_resp]=3),61.1,IF(AND(Tableau1[Note_LR_tendance]="NA",Tableau1[Classe_resp]=3),Tableau1[[#This Row],[Note_tot_sans_LR_region]],IF(AND(Tableau1[Note_LR_tendance]=22.2,Tableau1[Classe_resp]=4),16.7,IF(AND(Tableau1[Note_LR_tendance]=25,Tableau1[Classe_resp]=4),19.4,IF(AND(Tableau1[Note_LR_tendance]=27.8,Tableau1[Classe_resp]=4),22.2,IF(AND(Tableau1[Note_LR_tendance]=33.3,Tableau1[Classe_resp]=4),27.8,IF(AND(Tableau1[Note_LR_tendance]=36.1,Tableau1[Classe_resp]=4),30.6,IF(AND(Tableau1[Note_LR_tendance]=38.9,Tableau1[Classe_resp]=4),33.3,IF(AND(Tableau1[Note_LR_tendance]=44.4,Tableau1[Classe_resp]=4),38.9,IF(AND(Tableau1[Note_LR_tendance]=47.2,Tableau1[Classe_resp]=4),41.7,IF(AND(Tableau1[Note_LR_tendance]=50,Tableau1[Classe_resp]=4),44.4,IF(AND(Tableau1[Note_LR_tendance]=55.6,Tableau1[Classe_resp]=4),50,IF(AND(Tableau1[Note_LR_tendance]=58.3,Tableau1[Classe_resp]=4),52.8,IF(AND(Tableau1[Note_LR_tendance]=61.1,Tableau1[Classe_resp]=4),55.6,IF(AND(Tableau1[Note_LR_tendance]=66.7,Tableau1[Classe_resp]=4),61.1,IF(AND(Tableau1[Note_LR_tendance]=69.4,Tableau1[Classe_resp]=4),63.9,IF(AND(Tableau1[Note_LR_tendance]=72.2,Tableau1[Classe_resp]=4),66.7,IF(AND(Tableau1[Note_LR_tendance]="NA",Tableau1[Classe_resp]=4),Tableau1[[#This Row],[Note_tot_sans_LR_region]],"NA"))))))))))))))))))))))))))))))))</f>
        <v>44.4</v>
      </c>
      <c r="S21">
        <v>12</v>
      </c>
      <c r="T21" s="1" t="s">
        <v>189</v>
      </c>
      <c r="U21" t="str">
        <f>IF(Tableau1[Note_tot]="NA","NA",IF(Tableau1[Note_tot]&lt;=$Z$2,"faible",IF(AND(Tableau1[Note_tot]&gt;$Z$2,Tableau1[Note_tot]&lt;=$Z$3),"moyen",IF(Tableau1[Note_tot]&gt;$Z$3,"fort","NA"))))</f>
        <v>fort</v>
      </c>
      <c r="V21">
        <v>0</v>
      </c>
      <c r="W21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21">
        <v>12</v>
      </c>
      <c r="Y21">
        <v>1</v>
      </c>
    </row>
    <row r="22" spans="1:25" x14ac:dyDescent="0.3">
      <c r="A22" s="1" t="s">
        <v>213</v>
      </c>
      <c r="B22" s="1" t="s">
        <v>54</v>
      </c>
      <c r="C22">
        <v>2887</v>
      </c>
      <c r="D22">
        <v>2887</v>
      </c>
      <c r="E22" s="1" t="s">
        <v>55</v>
      </c>
      <c r="F22" s="1" t="s">
        <v>56</v>
      </c>
      <c r="G22" s="1" t="s">
        <v>29</v>
      </c>
      <c r="H22" s="1" t="s">
        <v>31</v>
      </c>
      <c r="J22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22" t="s">
        <v>23</v>
      </c>
      <c r="L22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22">
        <v>859.76</v>
      </c>
      <c r="N22">
        <v>34486.79</v>
      </c>
      <c r="O22">
        <v>2.4930125419037261</v>
      </c>
      <c r="P22">
        <v>4</v>
      </c>
      <c r="Q22">
        <v>30.6</v>
      </c>
      <c r="R22" s="1">
        <f>IF(AND(Tableau1[Note_LR_tendance]=22.2,Tableau1[Classe_resp]=3),11.1,IF(AND(Tableau1[Note_LR_tendance]=25,Tableau1[Classe_resp]=3),13.9,IF(AND(Tableau1[Note_LR_tendance]=27.8,Tableau1[Classe_resp]=3),16.7,IF(AND(Tableau1[Note_LR_tendance]=33.3,Tableau1[Classe_resp]=3),22.2,IF(AND(Tableau1[Note_LR_tendance]=36.1,Tableau1[Classe_resp]=3),25,IF(AND(Tableau1[Note_LR_tendance]=38.9,Tableau1[Classe_resp]=3),27.8,IF(AND(Tableau1[Note_LR_tendance]=44.4,Tableau1[Classe_resp]=3),33.3,IF(AND(Tableau1[Note_LR_tendance]=47.2,Tableau1[Classe_resp]=3),36.1,IF(AND(Tableau1[Note_LR_tendance]=50,Tableau1[Classe_resp]=3),38.9,IF(AND(Tableau1[Note_LR_tendance]=55.6,Tableau1[Classe_resp]=3),44.4,IF(AND(Tableau1[Note_LR_tendance]=58.3,Tableau1[Classe_resp]=3),47.2,IF(AND(Tableau1[Note_LR_tendance]=61.1,Tableau1[Classe_resp]=3),50,IF(AND(Tableau1[Note_LR_tendance]=66.7,Tableau1[Classe_resp]=3),55.6,IF(AND(Tableau1[Note_LR_tendance]=69.4,Tableau1[Classe_resp]=3),58.3,IF(AND(Tableau1[Note_LR_tendance]=72.2,Tableau1[Classe_resp]=3),61.1,IF(AND(Tableau1[Note_LR_tendance]="NA",Tableau1[Classe_resp]=3),Tableau1[[#This Row],[Note_tot_sans_LR_region]],IF(AND(Tableau1[Note_LR_tendance]=22.2,Tableau1[Classe_resp]=4),16.7,IF(AND(Tableau1[Note_LR_tendance]=25,Tableau1[Classe_resp]=4),19.4,IF(AND(Tableau1[Note_LR_tendance]=27.8,Tableau1[Classe_resp]=4),22.2,IF(AND(Tableau1[Note_LR_tendance]=33.3,Tableau1[Classe_resp]=4),27.8,IF(AND(Tableau1[Note_LR_tendance]=36.1,Tableau1[Classe_resp]=4),30.6,IF(AND(Tableau1[Note_LR_tendance]=38.9,Tableau1[Classe_resp]=4),33.3,IF(AND(Tableau1[Note_LR_tendance]=44.4,Tableau1[Classe_resp]=4),38.9,IF(AND(Tableau1[Note_LR_tendance]=47.2,Tableau1[Classe_resp]=4),41.7,IF(AND(Tableau1[Note_LR_tendance]=50,Tableau1[Classe_resp]=4),44.4,IF(AND(Tableau1[Note_LR_tendance]=55.6,Tableau1[Classe_resp]=4),50,IF(AND(Tableau1[Note_LR_tendance]=58.3,Tableau1[Classe_resp]=4),52.8,IF(AND(Tableau1[Note_LR_tendance]=61.1,Tableau1[Classe_resp]=4),55.6,IF(AND(Tableau1[Note_LR_tendance]=66.7,Tableau1[Classe_resp]=4),61.1,IF(AND(Tableau1[Note_LR_tendance]=69.4,Tableau1[Classe_resp]=4),63.9,IF(AND(Tableau1[Note_LR_tendance]=72.2,Tableau1[Classe_resp]=4),66.7,IF(AND(Tableau1[Note_LR_tendance]="NA",Tableau1[Classe_resp]=4),Tableau1[[#This Row],[Note_tot_sans_LR_region]],"NA"))))))))))))))))))))))))))))))))</f>
        <v>30.6</v>
      </c>
      <c r="S22">
        <v>0.21</v>
      </c>
      <c r="T22" s="1" t="s">
        <v>190</v>
      </c>
      <c r="U22" t="str">
        <f>IF(Tableau1[Note_tot]="NA","NA",IF(Tableau1[Note_tot]&lt;=$Z$2,"faible",IF(AND(Tableau1[Note_tot]&gt;$Z$2,Tableau1[Note_tot]&lt;=$Z$3),"moyen",IF(Tableau1[Note_tot]&gt;$Z$3,"fort","NA"))))</f>
        <v>moyen</v>
      </c>
      <c r="V22">
        <v>2</v>
      </c>
      <c r="W22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2</v>
      </c>
      <c r="X22">
        <v>1</v>
      </c>
      <c r="Y22">
        <v>3</v>
      </c>
    </row>
    <row r="23" spans="1:25" x14ac:dyDescent="0.3">
      <c r="A23" s="1" t="s">
        <v>213</v>
      </c>
      <c r="B23" s="1" t="s">
        <v>108</v>
      </c>
      <c r="C23">
        <v>3608</v>
      </c>
      <c r="D23">
        <v>3608</v>
      </c>
      <c r="E23" s="1" t="s">
        <v>109</v>
      </c>
      <c r="F23" s="1" t="s">
        <v>110</v>
      </c>
      <c r="G23" s="1" t="s">
        <v>29</v>
      </c>
      <c r="H23" s="1" t="s">
        <v>30</v>
      </c>
      <c r="J23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23" t="s">
        <v>53</v>
      </c>
      <c r="L23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23">
        <v>3509.73</v>
      </c>
      <c r="N23">
        <v>127111.91</v>
      </c>
      <c r="O23">
        <v>2.7611338701463932</v>
      </c>
      <c r="P23">
        <v>4</v>
      </c>
      <c r="Q23">
        <v>16.7</v>
      </c>
      <c r="R23" s="1">
        <f>IF(AND(Tableau1[Note_LR_tendance]=22.2,Tableau1[Classe_resp]=3),11.1,IF(AND(Tableau1[Note_LR_tendance]=25,Tableau1[Classe_resp]=3),13.9,IF(AND(Tableau1[Note_LR_tendance]=27.8,Tableau1[Classe_resp]=3),16.7,IF(AND(Tableau1[Note_LR_tendance]=33.3,Tableau1[Classe_resp]=3),22.2,IF(AND(Tableau1[Note_LR_tendance]=36.1,Tableau1[Classe_resp]=3),25,IF(AND(Tableau1[Note_LR_tendance]=38.9,Tableau1[Classe_resp]=3),27.8,IF(AND(Tableau1[Note_LR_tendance]=44.4,Tableau1[Classe_resp]=3),33.3,IF(AND(Tableau1[Note_LR_tendance]=47.2,Tableau1[Classe_resp]=3),36.1,IF(AND(Tableau1[Note_LR_tendance]=50,Tableau1[Classe_resp]=3),38.9,IF(AND(Tableau1[Note_LR_tendance]=55.6,Tableau1[Classe_resp]=3),44.4,IF(AND(Tableau1[Note_LR_tendance]=58.3,Tableau1[Classe_resp]=3),47.2,IF(AND(Tableau1[Note_LR_tendance]=61.1,Tableau1[Classe_resp]=3),50,IF(AND(Tableau1[Note_LR_tendance]=66.7,Tableau1[Classe_resp]=3),55.6,IF(AND(Tableau1[Note_LR_tendance]=69.4,Tableau1[Classe_resp]=3),58.3,IF(AND(Tableau1[Note_LR_tendance]=72.2,Tableau1[Classe_resp]=3),61.1,IF(AND(Tableau1[Note_LR_tendance]="NA",Tableau1[Classe_resp]=3),Tableau1[[#This Row],[Note_tot_sans_LR_region]],IF(AND(Tableau1[Note_LR_tendance]=22.2,Tableau1[Classe_resp]=4),16.7,IF(AND(Tableau1[Note_LR_tendance]=25,Tableau1[Classe_resp]=4),19.4,IF(AND(Tableau1[Note_LR_tendance]=27.8,Tableau1[Classe_resp]=4),22.2,IF(AND(Tableau1[Note_LR_tendance]=33.3,Tableau1[Classe_resp]=4),27.8,IF(AND(Tableau1[Note_LR_tendance]=36.1,Tableau1[Classe_resp]=4),30.6,IF(AND(Tableau1[Note_LR_tendance]=38.9,Tableau1[Classe_resp]=4),33.3,IF(AND(Tableau1[Note_LR_tendance]=44.4,Tableau1[Classe_resp]=4),38.9,IF(AND(Tableau1[Note_LR_tendance]=47.2,Tableau1[Classe_resp]=4),41.7,IF(AND(Tableau1[Note_LR_tendance]=50,Tableau1[Classe_resp]=4),44.4,IF(AND(Tableau1[Note_LR_tendance]=55.6,Tableau1[Classe_resp]=4),50,IF(AND(Tableau1[Note_LR_tendance]=58.3,Tableau1[Classe_resp]=4),52.8,IF(AND(Tableau1[Note_LR_tendance]=61.1,Tableau1[Classe_resp]=4),55.6,IF(AND(Tableau1[Note_LR_tendance]=66.7,Tableau1[Classe_resp]=4),61.1,IF(AND(Tableau1[Note_LR_tendance]=69.4,Tableau1[Classe_resp]=4),63.9,IF(AND(Tableau1[Note_LR_tendance]=72.2,Tableau1[Classe_resp]=4),66.7,IF(AND(Tableau1[Note_LR_tendance]="NA",Tableau1[Classe_resp]=4),Tableau1[[#This Row],[Note_tot_sans_LR_region]],"NA"))))))))))))))))))))))))))))))))</f>
        <v>16.7</v>
      </c>
      <c r="S23">
        <v>0.9</v>
      </c>
      <c r="T23" s="1" t="s">
        <v>191</v>
      </c>
      <c r="U23" t="str">
        <f>IF(Tableau1[Note_tot]="NA","NA",IF(Tableau1[Note_tot]&lt;=$Z$2,"faible",IF(AND(Tableau1[Note_tot]&gt;$Z$2,Tableau1[Note_tot]&lt;=$Z$3),"moyen",IF(Tableau1[Note_tot]&gt;$Z$3,"fort","NA"))))</f>
        <v>faible</v>
      </c>
      <c r="V23">
        <v>0</v>
      </c>
      <c r="W23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23">
        <v>4</v>
      </c>
      <c r="Y23">
        <v>1.5</v>
      </c>
    </row>
    <row r="24" spans="1:25" x14ac:dyDescent="0.3">
      <c r="A24" s="1" t="s">
        <v>213</v>
      </c>
      <c r="B24" s="1" t="s">
        <v>256</v>
      </c>
      <c r="C24">
        <v>4488</v>
      </c>
      <c r="D24">
        <v>4488</v>
      </c>
      <c r="E24" s="1" t="s">
        <v>257</v>
      </c>
      <c r="F24" s="1" t="s">
        <v>258</v>
      </c>
      <c r="G24" s="1" t="s">
        <v>29</v>
      </c>
      <c r="H24" s="1" t="s">
        <v>30</v>
      </c>
      <c r="J24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24" t="s">
        <v>23</v>
      </c>
      <c r="L24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24">
        <v>490.87</v>
      </c>
      <c r="N24">
        <v>15142.54</v>
      </c>
      <c r="O24">
        <v>3.2416622310391783</v>
      </c>
      <c r="P24">
        <v>4</v>
      </c>
      <c r="Q24">
        <v>19.399999999999999</v>
      </c>
      <c r="R24" s="1">
        <f>IF(AND(Tableau1[Note_LR_tendance]=22.2,Tableau1[Classe_resp]=3),11.1,IF(AND(Tableau1[Note_LR_tendance]=25,Tableau1[Classe_resp]=3),13.9,IF(AND(Tableau1[Note_LR_tendance]=27.8,Tableau1[Classe_resp]=3),16.7,IF(AND(Tableau1[Note_LR_tendance]=33.3,Tableau1[Classe_resp]=3),22.2,IF(AND(Tableau1[Note_LR_tendance]=36.1,Tableau1[Classe_resp]=3),25,IF(AND(Tableau1[Note_LR_tendance]=38.9,Tableau1[Classe_resp]=3),27.8,IF(AND(Tableau1[Note_LR_tendance]=44.4,Tableau1[Classe_resp]=3),33.3,IF(AND(Tableau1[Note_LR_tendance]=47.2,Tableau1[Classe_resp]=3),36.1,IF(AND(Tableau1[Note_LR_tendance]=50,Tableau1[Classe_resp]=3),38.9,IF(AND(Tableau1[Note_LR_tendance]=55.6,Tableau1[Classe_resp]=3),44.4,IF(AND(Tableau1[Note_LR_tendance]=58.3,Tableau1[Classe_resp]=3),47.2,IF(AND(Tableau1[Note_LR_tendance]=61.1,Tableau1[Classe_resp]=3),50,IF(AND(Tableau1[Note_LR_tendance]=66.7,Tableau1[Classe_resp]=3),55.6,IF(AND(Tableau1[Note_LR_tendance]=69.4,Tableau1[Classe_resp]=3),58.3,IF(AND(Tableau1[Note_LR_tendance]=72.2,Tableau1[Classe_resp]=3),61.1,IF(AND(Tableau1[Note_LR_tendance]="NA",Tableau1[Classe_resp]=3),Tableau1[[#This Row],[Note_tot_sans_LR_region]],IF(AND(Tableau1[Note_LR_tendance]=22.2,Tableau1[Classe_resp]=4),16.7,IF(AND(Tableau1[Note_LR_tendance]=25,Tableau1[Classe_resp]=4),19.4,IF(AND(Tableau1[Note_LR_tendance]=27.8,Tableau1[Classe_resp]=4),22.2,IF(AND(Tableau1[Note_LR_tendance]=33.3,Tableau1[Classe_resp]=4),27.8,IF(AND(Tableau1[Note_LR_tendance]=36.1,Tableau1[Classe_resp]=4),30.6,IF(AND(Tableau1[Note_LR_tendance]=38.9,Tableau1[Classe_resp]=4),33.3,IF(AND(Tableau1[Note_LR_tendance]=44.4,Tableau1[Classe_resp]=4),38.9,IF(AND(Tableau1[Note_LR_tendance]=47.2,Tableau1[Classe_resp]=4),41.7,IF(AND(Tableau1[Note_LR_tendance]=50,Tableau1[Classe_resp]=4),44.4,IF(AND(Tableau1[Note_LR_tendance]=55.6,Tableau1[Classe_resp]=4),50,IF(AND(Tableau1[Note_LR_tendance]=58.3,Tableau1[Classe_resp]=4),52.8,IF(AND(Tableau1[Note_LR_tendance]=61.1,Tableau1[Classe_resp]=4),55.6,IF(AND(Tableau1[Note_LR_tendance]=66.7,Tableau1[Classe_resp]=4),61.1,IF(AND(Tableau1[Note_LR_tendance]=69.4,Tableau1[Classe_resp]=4),63.9,IF(AND(Tableau1[Note_LR_tendance]=72.2,Tableau1[Classe_resp]=4),66.7,IF(AND(Tableau1[Note_LR_tendance]="NA",Tableau1[Classe_resp]=4),Tableau1[[#This Row],[Note_tot_sans_LR_region]],"NA"))))))))))))))))))))))))))))))))</f>
        <v>19.399999999999999</v>
      </c>
      <c r="S24">
        <v>2.74</v>
      </c>
      <c r="T24" s="1" t="s">
        <v>191</v>
      </c>
      <c r="U24" t="str">
        <f>IF(Tableau1[Note_tot]="NA","NA",IF(Tableau1[Note_tot]&lt;=$Z$2,"faible",IF(AND(Tableau1[Note_tot]&gt;$Z$2,Tableau1[Note_tot]&lt;=$Z$3),"moyen",IF(Tableau1[Note_tot]&gt;$Z$3,"fort","NA"))))</f>
        <v>faible</v>
      </c>
      <c r="V24">
        <v>2</v>
      </c>
      <c r="W24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2</v>
      </c>
      <c r="X24">
        <v>5</v>
      </c>
      <c r="Y24">
        <v>0.8</v>
      </c>
    </row>
    <row r="25" spans="1:25" x14ac:dyDescent="0.3">
      <c r="A25" s="1" t="s">
        <v>213</v>
      </c>
      <c r="B25" s="1" t="s">
        <v>82</v>
      </c>
      <c r="C25">
        <v>1970</v>
      </c>
      <c r="D25">
        <v>1972</v>
      </c>
      <c r="E25" s="1" t="s">
        <v>83</v>
      </c>
      <c r="F25" s="1" t="s">
        <v>84</v>
      </c>
      <c r="G25" s="1" t="s">
        <v>21</v>
      </c>
      <c r="H25" s="1" t="s">
        <v>30</v>
      </c>
      <c r="J25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25" t="s">
        <v>53</v>
      </c>
      <c r="L25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25">
        <v>208.88</v>
      </c>
      <c r="N25">
        <v>6395.5</v>
      </c>
      <c r="O25">
        <v>3.2660464389023529</v>
      </c>
      <c r="P25">
        <v>4</v>
      </c>
      <c r="Q25">
        <v>16.7</v>
      </c>
      <c r="R25" s="1">
        <f>IF(AND(Tableau1[Note_LR_tendance]=22.2,Tableau1[Classe_resp]=3),11.1,IF(AND(Tableau1[Note_LR_tendance]=25,Tableau1[Classe_resp]=3),13.9,IF(AND(Tableau1[Note_LR_tendance]=27.8,Tableau1[Classe_resp]=3),16.7,IF(AND(Tableau1[Note_LR_tendance]=33.3,Tableau1[Classe_resp]=3),22.2,IF(AND(Tableau1[Note_LR_tendance]=36.1,Tableau1[Classe_resp]=3),25,IF(AND(Tableau1[Note_LR_tendance]=38.9,Tableau1[Classe_resp]=3),27.8,IF(AND(Tableau1[Note_LR_tendance]=44.4,Tableau1[Classe_resp]=3),33.3,IF(AND(Tableau1[Note_LR_tendance]=47.2,Tableau1[Classe_resp]=3),36.1,IF(AND(Tableau1[Note_LR_tendance]=50,Tableau1[Classe_resp]=3),38.9,IF(AND(Tableau1[Note_LR_tendance]=55.6,Tableau1[Classe_resp]=3),44.4,IF(AND(Tableau1[Note_LR_tendance]=58.3,Tableau1[Classe_resp]=3),47.2,IF(AND(Tableau1[Note_LR_tendance]=61.1,Tableau1[Classe_resp]=3),50,IF(AND(Tableau1[Note_LR_tendance]=66.7,Tableau1[Classe_resp]=3),55.6,IF(AND(Tableau1[Note_LR_tendance]=69.4,Tableau1[Classe_resp]=3),58.3,IF(AND(Tableau1[Note_LR_tendance]=72.2,Tableau1[Classe_resp]=3),61.1,IF(AND(Tableau1[Note_LR_tendance]="NA",Tableau1[Classe_resp]=3),Tableau1[[#This Row],[Note_tot_sans_LR_region]],IF(AND(Tableau1[Note_LR_tendance]=22.2,Tableau1[Classe_resp]=4),16.7,IF(AND(Tableau1[Note_LR_tendance]=25,Tableau1[Classe_resp]=4),19.4,IF(AND(Tableau1[Note_LR_tendance]=27.8,Tableau1[Classe_resp]=4),22.2,IF(AND(Tableau1[Note_LR_tendance]=33.3,Tableau1[Classe_resp]=4),27.8,IF(AND(Tableau1[Note_LR_tendance]=36.1,Tableau1[Classe_resp]=4),30.6,IF(AND(Tableau1[Note_LR_tendance]=38.9,Tableau1[Classe_resp]=4),33.3,IF(AND(Tableau1[Note_LR_tendance]=44.4,Tableau1[Classe_resp]=4),38.9,IF(AND(Tableau1[Note_LR_tendance]=47.2,Tableau1[Classe_resp]=4),41.7,IF(AND(Tableau1[Note_LR_tendance]=50,Tableau1[Classe_resp]=4),44.4,IF(AND(Tableau1[Note_LR_tendance]=55.6,Tableau1[Classe_resp]=4),50,IF(AND(Tableau1[Note_LR_tendance]=58.3,Tableau1[Classe_resp]=4),52.8,IF(AND(Tableau1[Note_LR_tendance]=61.1,Tableau1[Classe_resp]=4),55.6,IF(AND(Tableau1[Note_LR_tendance]=66.7,Tableau1[Classe_resp]=4),61.1,IF(AND(Tableau1[Note_LR_tendance]=69.4,Tableau1[Classe_resp]=4),63.9,IF(AND(Tableau1[Note_LR_tendance]=72.2,Tableau1[Classe_resp]=4),66.7,IF(AND(Tableau1[Note_LR_tendance]="NA",Tableau1[Classe_resp]=4),Tableau1[[#This Row],[Note_tot_sans_LR_region]],"NA"))))))))))))))))))))))))))))))))</f>
        <v>16.7</v>
      </c>
      <c r="S25">
        <v>15.73</v>
      </c>
      <c r="T25" s="1" t="s">
        <v>191</v>
      </c>
      <c r="U25" t="str">
        <f>IF(Tableau1[Note_tot]="NA","NA",IF(Tableau1[Note_tot]&lt;=$Z$2,"faible",IF(AND(Tableau1[Note_tot]&gt;$Z$2,Tableau1[Note_tot]&lt;=$Z$3),"moyen",IF(Tableau1[Note_tot]&gt;$Z$3,"fort","NA"))))</f>
        <v>faible</v>
      </c>
      <c r="V25">
        <v>0</v>
      </c>
      <c r="W25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25">
        <v>17</v>
      </c>
      <c r="Y25">
        <v>0.94117647058823517</v>
      </c>
    </row>
    <row r="26" spans="1:25" x14ac:dyDescent="0.3">
      <c r="A26" s="1" t="s">
        <v>213</v>
      </c>
      <c r="B26" s="1" t="s">
        <v>154</v>
      </c>
      <c r="C26">
        <v>1975</v>
      </c>
      <c r="D26">
        <v>836222</v>
      </c>
      <c r="E26" s="1" t="s">
        <v>155</v>
      </c>
      <c r="F26" s="1" t="s">
        <v>156</v>
      </c>
      <c r="G26" s="1" t="s">
        <v>21</v>
      </c>
      <c r="H26" s="1" t="s">
        <v>22</v>
      </c>
      <c r="J26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26">
        <v>0</v>
      </c>
      <c r="L26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26">
        <v>393.42</v>
      </c>
      <c r="N26">
        <v>11964.43</v>
      </c>
      <c r="O26">
        <v>3.2882469118879878</v>
      </c>
      <c r="P26">
        <v>4</v>
      </c>
      <c r="Q26">
        <v>38.9</v>
      </c>
      <c r="R26" s="1">
        <f>IF(AND(Tableau1[Note_LR_tendance]=22.2,Tableau1[Classe_resp]=3),11.1,IF(AND(Tableau1[Note_LR_tendance]=25,Tableau1[Classe_resp]=3),13.9,IF(AND(Tableau1[Note_LR_tendance]=27.8,Tableau1[Classe_resp]=3),16.7,IF(AND(Tableau1[Note_LR_tendance]=33.3,Tableau1[Classe_resp]=3),22.2,IF(AND(Tableau1[Note_LR_tendance]=36.1,Tableau1[Classe_resp]=3),25,IF(AND(Tableau1[Note_LR_tendance]=38.9,Tableau1[Classe_resp]=3),27.8,IF(AND(Tableau1[Note_LR_tendance]=44.4,Tableau1[Classe_resp]=3),33.3,IF(AND(Tableau1[Note_LR_tendance]=47.2,Tableau1[Classe_resp]=3),36.1,IF(AND(Tableau1[Note_LR_tendance]=50,Tableau1[Classe_resp]=3),38.9,IF(AND(Tableau1[Note_LR_tendance]=55.6,Tableau1[Classe_resp]=3),44.4,IF(AND(Tableau1[Note_LR_tendance]=58.3,Tableau1[Classe_resp]=3),47.2,IF(AND(Tableau1[Note_LR_tendance]=61.1,Tableau1[Classe_resp]=3),50,IF(AND(Tableau1[Note_LR_tendance]=66.7,Tableau1[Classe_resp]=3),55.6,IF(AND(Tableau1[Note_LR_tendance]=69.4,Tableau1[Classe_resp]=3),58.3,IF(AND(Tableau1[Note_LR_tendance]=72.2,Tableau1[Classe_resp]=3),61.1,IF(AND(Tableau1[Note_LR_tendance]="NA",Tableau1[Classe_resp]=3),Tableau1[[#This Row],[Note_tot_sans_LR_region]],IF(AND(Tableau1[Note_LR_tendance]=22.2,Tableau1[Classe_resp]=4),16.7,IF(AND(Tableau1[Note_LR_tendance]=25,Tableau1[Classe_resp]=4),19.4,IF(AND(Tableau1[Note_LR_tendance]=27.8,Tableau1[Classe_resp]=4),22.2,IF(AND(Tableau1[Note_LR_tendance]=33.3,Tableau1[Classe_resp]=4),27.8,IF(AND(Tableau1[Note_LR_tendance]=36.1,Tableau1[Classe_resp]=4),30.6,IF(AND(Tableau1[Note_LR_tendance]=38.9,Tableau1[Classe_resp]=4),33.3,IF(AND(Tableau1[Note_LR_tendance]=44.4,Tableau1[Classe_resp]=4),38.9,IF(AND(Tableau1[Note_LR_tendance]=47.2,Tableau1[Classe_resp]=4),41.7,IF(AND(Tableau1[Note_LR_tendance]=50,Tableau1[Classe_resp]=4),44.4,IF(AND(Tableau1[Note_LR_tendance]=55.6,Tableau1[Classe_resp]=4),50,IF(AND(Tableau1[Note_LR_tendance]=58.3,Tableau1[Classe_resp]=4),52.8,IF(AND(Tableau1[Note_LR_tendance]=61.1,Tableau1[Classe_resp]=4),55.6,IF(AND(Tableau1[Note_LR_tendance]=66.7,Tableau1[Classe_resp]=4),61.1,IF(AND(Tableau1[Note_LR_tendance]=69.4,Tableau1[Classe_resp]=4),63.9,IF(AND(Tableau1[Note_LR_tendance]=72.2,Tableau1[Classe_resp]=4),66.7,IF(AND(Tableau1[Note_LR_tendance]="NA",Tableau1[Classe_resp]=4),Tableau1[[#This Row],[Note_tot_sans_LR_region]],"NA"))))))))))))))))))))))))))))))))</f>
        <v>38.9</v>
      </c>
      <c r="S26">
        <v>9.61</v>
      </c>
      <c r="T26" s="1" t="s">
        <v>190</v>
      </c>
      <c r="U26" t="str">
        <f>IF(Tableau1[Note_tot]="NA","NA",IF(Tableau1[Note_tot]&lt;=$Z$2,"faible",IF(AND(Tableau1[Note_tot]&gt;$Z$2,Tableau1[Note_tot]&lt;=$Z$3),"moyen",IF(Tableau1[Note_tot]&gt;$Z$3,"fort","NA"))))</f>
        <v>moyen</v>
      </c>
      <c r="V26">
        <v>0</v>
      </c>
      <c r="W26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26">
        <v>3</v>
      </c>
      <c r="Y26">
        <v>0.66666666666666663</v>
      </c>
    </row>
    <row r="27" spans="1:25" x14ac:dyDescent="0.3">
      <c r="A27" s="1" t="s">
        <v>213</v>
      </c>
      <c r="B27" s="1" t="s">
        <v>157</v>
      </c>
      <c r="C27">
        <v>1958</v>
      </c>
      <c r="D27">
        <v>1958</v>
      </c>
      <c r="E27" s="1" t="s">
        <v>158</v>
      </c>
      <c r="F27" s="1" t="s">
        <v>159</v>
      </c>
      <c r="G27" s="1" t="s">
        <v>21</v>
      </c>
      <c r="H27" s="1" t="s">
        <v>30</v>
      </c>
      <c r="J27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27" t="s">
        <v>85</v>
      </c>
      <c r="L27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27">
        <v>165.17</v>
      </c>
      <c r="N27">
        <v>4332.2999999999993</v>
      </c>
      <c r="O27">
        <v>3.8125245250790578</v>
      </c>
      <c r="P27">
        <v>5</v>
      </c>
      <c r="Q27">
        <v>27.8</v>
      </c>
      <c r="R27" s="1">
        <f>IF(AND(Tableau1[Note_LR_tendance]=22.2,Tableau1[Classe_resp]=5),22.2,IF(AND(Tableau1[Note_LR_tendance]=25,Tableau1[Classe_resp]=5),25,IF(AND(Tableau1[Note_LR_tendance]=27.8,Tableau1[Classe_resp]=5),27.8,IF(AND(Tableau1[Note_LR_tendance]=33.3,Tableau1[Classe_resp]=5),33.3,IF(AND(Tableau1[Note_LR_tendance]=36.1,Tableau1[Classe_resp]=5),36.1,IF(AND(Tableau1[Note_LR_tendance]=38.9,Tableau1[Classe_resp]=5),38.9,IF(AND(Tableau1[Note_LR_tendance]=44.4,Tableau1[Classe_resp]=5),44.4,IF(AND(Tableau1[Note_LR_tendance]=47.2,Tableau1[Classe_resp]=5),47.2,IF(AND(Tableau1[Note_LR_tendance]=50,Tableau1[Classe_resp]=5),50,IF(AND(Tableau1[Note_LR_tendance]=55.6,Tableau1[Classe_resp]=5),55.6,IF(AND(Tableau1[Note_LR_tendance]=58.3,Tableau1[Classe_resp]=5),58.3,IF(AND(Tableau1[Note_LR_tendance]=61.1,Tableau1[Classe_resp]=5),61.1,IF(AND(Tableau1[Note_LR_tendance]=66.7,Tableau1[Classe_resp]=5),66.7,IF(AND(Tableau1[Note_LR_tendance]=69.4,Tableau1[Classe_resp]=5),69.4,IF(AND(Tableau1[Note_LR_tendance]=72.2,Tableau1[Classe_resp]=5),72.2,IF(AND(Tableau1[Note_LR_tendance]="NA",Tableau1[Classe_resp]=5),Tableau1[[#This Row],[Note_tot_sans_LR_region]],IF(AND(Tableau1[Note_LR_tendance]=22.2,Tableau1[Classe_resp]=6),27.8,IF(AND(Tableau1[Note_LR_tendance]=25,Tableau1[Classe_resp]=6),30.6,IF(AND(Tableau1[Note_LR_tendance]=27.8,Tableau1[Classe_resp]=6),33.3,IF(AND(Tableau1[Note_LR_tendance]=33.3,Tableau1[Classe_resp]=6),38.9,IF(AND(Tableau1[Note_LR_tendance]=36.1,Tableau1[Classe_resp]=6),41.7,IF(AND(Tableau1[Note_LR_tendance]=38.9,Tableau1[Classe_resp]=6),44.4,IF(AND(Tableau1[Note_LR_tendance]=44.4,Tableau1[Classe_resp]=6),50,IF(AND(Tableau1[Note_LR_tendance]=47.2,Tableau1[Classe_resp]=6),52.8,IF(AND(Tableau1[Note_LR_tendance]=50,Tableau1[Classe_resp]=6),55.6,IF(AND(Tableau1[Note_LR_tendance]=55.6,Tableau1[Classe_resp]=6),61.1,IF(AND(Tableau1[Note_LR_tendance]=58.3,Tableau1[Classe_resp]=6),63.9,IF(AND(Tableau1[Note_LR_tendance]=61.1,Tableau1[Classe_resp]=6),66.7,IF(AND(Tableau1[Note_LR_tendance]=66.7,Tableau1[Classe_resp]=6),72.2,IF(AND(Tableau1[Note_LR_tendance]=69.4,Tableau1[Classe_resp]=6),75,IF(AND(Tableau1[Note_LR_tendance]=72.2,Tableau1[Classe_resp]=6),77.8,IF(AND(Tableau1[Note_LR_tendance]="NA",Tableau1[Classe_resp]=6),Tableau1[[#This Row],[Note_tot_sans_LR_region]],IF(AND(Tableau1[Note_LR_tendance]=22.2,Tableau1[Classe_resp]=7),33.3,IF(AND(Tableau1[Note_LR_tendance]=25,Tableau1[Classe_resp]=7),36.1,IF(AND(Tableau1[Note_LR_tendance]=27.8,Tableau1[Classe_resp]=7),38.9,IF(AND(Tableau1[Note_LR_tendance]=33.3,Tableau1[Classe_resp]=7),44.4,IF(AND(Tableau1[Note_LR_tendance]=36.1,Tableau1[Classe_resp]=7),47.2,IF(AND(Tableau1[Note_LR_tendance]=38.9,Tableau1[Classe_resp]=7),50,IF(AND(Tableau1[Note_LR_tendance]=44.4,Tableau1[Classe_resp]=7),55.6,IF(AND(Tableau1[Note_LR_tendance]=47.2,Tableau1[Classe_resp]=7),58.3,IF(AND(Tableau1[Note_LR_tendance]=50,Tableau1[Classe_resp]=7),61.1,IF(AND(Tableau1[Note_LR_tendance]=55.6,Tableau1[Classe_resp]=7),66.7,IF(AND(Tableau1[Note_LR_tendance]=58.3,Tableau1[Classe_resp]=7),69.4,IF(AND(Tableau1[Note_LR_tendance]=61.1,Tableau1[Classe_resp]=7),72.2,IF(AND(Tableau1[Note_LR_tendance]=66.7,Tableau1[Classe_resp]=7),77.8,IF(AND(Tableau1[Note_LR_tendance]=69.4,Tableau1[Classe_resp]=7),80.6,IF(AND(Tableau1[Note_LR_tendance]=72.2,Tableau1[Classe_resp]=7),83.3,IF(AND(Tableau1[Note_LR_tendance]="NA",Tableau1[Classe_resp]=7),Tableau1[[#This Row],[Note_tot_sans_LR_region]],"NA"))))))))))))))))))))))))))))))))))))))))))))))))</f>
        <v>27.8</v>
      </c>
      <c r="S27">
        <v>11.01</v>
      </c>
      <c r="T27" s="1" t="s">
        <v>190</v>
      </c>
      <c r="U27" t="str">
        <f>IF(Tableau1[Note_tot]="NA","NA",IF(Tableau1[Note_tot]&lt;=$Z$2,"faible",IF(AND(Tableau1[Note_tot]&gt;$Z$2,Tableau1[Note_tot]&lt;=$Z$3),"moyen",IF(Tableau1[Note_tot]&gt;$Z$3,"fort","NA"))))</f>
        <v>moyen</v>
      </c>
      <c r="V27">
        <v>0</v>
      </c>
      <c r="W27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27">
        <v>18</v>
      </c>
      <c r="Y27">
        <v>0.77777777777777779</v>
      </c>
    </row>
    <row r="28" spans="1:25" x14ac:dyDescent="0.3">
      <c r="A28" s="1" t="s">
        <v>213</v>
      </c>
      <c r="B28" s="1" t="s">
        <v>151</v>
      </c>
      <c r="C28">
        <v>3525</v>
      </c>
      <c r="D28">
        <v>3525</v>
      </c>
      <c r="E28" s="1" t="s">
        <v>152</v>
      </c>
      <c r="F28" s="1" t="s">
        <v>153</v>
      </c>
      <c r="G28" s="1" t="s">
        <v>29</v>
      </c>
      <c r="H28" s="1" t="s">
        <v>22</v>
      </c>
      <c r="J28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28" t="s">
        <v>104</v>
      </c>
      <c r="L28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28">
        <v>93.92</v>
      </c>
      <c r="N28">
        <v>1929.57</v>
      </c>
      <c r="O28">
        <v>4.8674056914234782</v>
      </c>
      <c r="P28">
        <v>5</v>
      </c>
      <c r="Q28">
        <v>44.4</v>
      </c>
      <c r="R28" s="1">
        <f>IF(AND(Tableau1[Note_LR_tendance]=22.2,Tableau1[Classe_resp]=5),22.2,IF(AND(Tableau1[Note_LR_tendance]=25,Tableau1[Classe_resp]=5),25,IF(AND(Tableau1[Note_LR_tendance]=27.8,Tableau1[Classe_resp]=5),27.8,IF(AND(Tableau1[Note_LR_tendance]=33.3,Tableau1[Classe_resp]=5),33.3,IF(AND(Tableau1[Note_LR_tendance]=36.1,Tableau1[Classe_resp]=5),36.1,IF(AND(Tableau1[Note_LR_tendance]=38.9,Tableau1[Classe_resp]=5),38.9,IF(AND(Tableau1[Note_LR_tendance]=44.4,Tableau1[Classe_resp]=5),44.4,IF(AND(Tableau1[Note_LR_tendance]=47.2,Tableau1[Classe_resp]=5),47.2,IF(AND(Tableau1[Note_LR_tendance]=50,Tableau1[Classe_resp]=5),50,IF(AND(Tableau1[Note_LR_tendance]=55.6,Tableau1[Classe_resp]=5),55.6,IF(AND(Tableau1[Note_LR_tendance]=58.3,Tableau1[Classe_resp]=5),58.3,IF(AND(Tableau1[Note_LR_tendance]=61.1,Tableau1[Classe_resp]=5),61.1,IF(AND(Tableau1[Note_LR_tendance]=66.7,Tableau1[Classe_resp]=5),66.7,IF(AND(Tableau1[Note_LR_tendance]=69.4,Tableau1[Classe_resp]=5),69.4,IF(AND(Tableau1[Note_LR_tendance]=72.2,Tableau1[Classe_resp]=5),72.2,IF(AND(Tableau1[Note_LR_tendance]="NA",Tableau1[Classe_resp]=5),Tableau1[[#This Row],[Note_tot_sans_LR_region]],IF(AND(Tableau1[Note_LR_tendance]=22.2,Tableau1[Classe_resp]=6),27.8,IF(AND(Tableau1[Note_LR_tendance]=25,Tableau1[Classe_resp]=6),30.6,IF(AND(Tableau1[Note_LR_tendance]=27.8,Tableau1[Classe_resp]=6),33.3,IF(AND(Tableau1[Note_LR_tendance]=33.3,Tableau1[Classe_resp]=6),38.9,IF(AND(Tableau1[Note_LR_tendance]=36.1,Tableau1[Classe_resp]=6),41.7,IF(AND(Tableau1[Note_LR_tendance]=38.9,Tableau1[Classe_resp]=6),44.4,IF(AND(Tableau1[Note_LR_tendance]=44.4,Tableau1[Classe_resp]=6),50,IF(AND(Tableau1[Note_LR_tendance]=47.2,Tableau1[Classe_resp]=6),52.8,IF(AND(Tableau1[Note_LR_tendance]=50,Tableau1[Classe_resp]=6),55.6,IF(AND(Tableau1[Note_LR_tendance]=55.6,Tableau1[Classe_resp]=6),61.1,IF(AND(Tableau1[Note_LR_tendance]=58.3,Tableau1[Classe_resp]=6),63.9,IF(AND(Tableau1[Note_LR_tendance]=61.1,Tableau1[Classe_resp]=6),66.7,IF(AND(Tableau1[Note_LR_tendance]=66.7,Tableau1[Classe_resp]=6),72.2,IF(AND(Tableau1[Note_LR_tendance]=69.4,Tableau1[Classe_resp]=6),75,IF(AND(Tableau1[Note_LR_tendance]=72.2,Tableau1[Classe_resp]=6),77.8,IF(AND(Tableau1[Note_LR_tendance]="NA",Tableau1[Classe_resp]=6),Tableau1[[#This Row],[Note_tot_sans_LR_region]],IF(AND(Tableau1[Note_LR_tendance]=22.2,Tableau1[Classe_resp]=7),33.3,IF(AND(Tableau1[Note_LR_tendance]=25,Tableau1[Classe_resp]=7),36.1,IF(AND(Tableau1[Note_LR_tendance]=27.8,Tableau1[Classe_resp]=7),38.9,IF(AND(Tableau1[Note_LR_tendance]=33.3,Tableau1[Classe_resp]=7),44.4,IF(AND(Tableau1[Note_LR_tendance]=36.1,Tableau1[Classe_resp]=7),47.2,IF(AND(Tableau1[Note_LR_tendance]=38.9,Tableau1[Classe_resp]=7),50,IF(AND(Tableau1[Note_LR_tendance]=44.4,Tableau1[Classe_resp]=7),55.6,IF(AND(Tableau1[Note_LR_tendance]=47.2,Tableau1[Classe_resp]=7),58.3,IF(AND(Tableau1[Note_LR_tendance]=50,Tableau1[Classe_resp]=7),61.1,IF(AND(Tableau1[Note_LR_tendance]=55.6,Tableau1[Classe_resp]=7),66.7,IF(AND(Tableau1[Note_LR_tendance]=58.3,Tableau1[Classe_resp]=7),69.4,IF(AND(Tableau1[Note_LR_tendance]=61.1,Tableau1[Classe_resp]=7),72.2,IF(AND(Tableau1[Note_LR_tendance]=66.7,Tableau1[Classe_resp]=7),77.8,IF(AND(Tableau1[Note_LR_tendance]=69.4,Tableau1[Classe_resp]=7),80.6,IF(AND(Tableau1[Note_LR_tendance]=72.2,Tableau1[Classe_resp]=7),83.3,IF(AND(Tableau1[Note_LR_tendance]="NA",Tableau1[Classe_resp]=7),Tableau1[[#This Row],[Note_tot_sans_LR_region]],"NA"))))))))))))))))))))))))))))))))))))))))))))))))</f>
        <v>44.4</v>
      </c>
      <c r="S28">
        <v>0</v>
      </c>
      <c r="T28" s="1" t="s">
        <v>189</v>
      </c>
      <c r="U28" t="str">
        <f>IF(Tableau1[Note_tot]="NA","NA",IF(Tableau1[Note_tot]&lt;=$Z$2,"faible",IF(AND(Tableau1[Note_tot]&gt;$Z$2,Tableau1[Note_tot]&lt;=$Z$3),"moyen",IF(Tableau1[Note_tot]&gt;$Z$3,"fort","NA"))))</f>
        <v>fort</v>
      </c>
      <c r="V28">
        <v>0</v>
      </c>
      <c r="W28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28">
        <v>5</v>
      </c>
      <c r="Y28">
        <v>1.4</v>
      </c>
    </row>
    <row r="29" spans="1:25" x14ac:dyDescent="0.3">
      <c r="A29" s="1" t="s">
        <v>213</v>
      </c>
      <c r="B29" s="1" t="s">
        <v>32</v>
      </c>
      <c r="C29">
        <v>3136</v>
      </c>
      <c r="D29">
        <v>3136</v>
      </c>
      <c r="E29" s="1" t="s">
        <v>33</v>
      </c>
      <c r="F29" s="1" t="s">
        <v>34</v>
      </c>
      <c r="G29" s="1" t="s">
        <v>21</v>
      </c>
      <c r="H29" s="1" t="s">
        <v>30</v>
      </c>
      <c r="J29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29" t="s">
        <v>23</v>
      </c>
      <c r="L29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29">
        <v>1181.6300000000001</v>
      </c>
      <c r="N29">
        <v>25223.69</v>
      </c>
      <c r="O29">
        <v>4.6846040369192616</v>
      </c>
      <c r="P29">
        <v>5</v>
      </c>
      <c r="Q29">
        <v>25</v>
      </c>
      <c r="R29" s="1">
        <f>IF(AND(Tableau1[Note_LR_tendance]=22.2,Tableau1[Classe_resp]=5),22.2,IF(AND(Tableau1[Note_LR_tendance]=25,Tableau1[Classe_resp]=5),25,IF(AND(Tableau1[Note_LR_tendance]=27.8,Tableau1[Classe_resp]=5),27.8,IF(AND(Tableau1[Note_LR_tendance]=33.3,Tableau1[Classe_resp]=5),33.3,IF(AND(Tableau1[Note_LR_tendance]=36.1,Tableau1[Classe_resp]=5),36.1,IF(AND(Tableau1[Note_LR_tendance]=38.9,Tableau1[Classe_resp]=5),38.9,IF(AND(Tableau1[Note_LR_tendance]=44.4,Tableau1[Classe_resp]=5),44.4,IF(AND(Tableau1[Note_LR_tendance]=47.2,Tableau1[Classe_resp]=5),47.2,IF(AND(Tableau1[Note_LR_tendance]=50,Tableau1[Classe_resp]=5),50,IF(AND(Tableau1[Note_LR_tendance]=55.6,Tableau1[Classe_resp]=5),55.6,IF(AND(Tableau1[Note_LR_tendance]=58.3,Tableau1[Classe_resp]=5),58.3,IF(AND(Tableau1[Note_LR_tendance]=61.1,Tableau1[Classe_resp]=5),61.1,IF(AND(Tableau1[Note_LR_tendance]=66.7,Tableau1[Classe_resp]=5),66.7,IF(AND(Tableau1[Note_LR_tendance]=69.4,Tableau1[Classe_resp]=5),69.4,IF(AND(Tableau1[Note_LR_tendance]=72.2,Tableau1[Classe_resp]=5),72.2,IF(AND(Tableau1[Note_LR_tendance]="NA",Tableau1[Classe_resp]=5),Tableau1[[#This Row],[Note_tot_sans_LR_region]],IF(AND(Tableau1[Note_LR_tendance]=22.2,Tableau1[Classe_resp]=6),27.8,IF(AND(Tableau1[Note_LR_tendance]=25,Tableau1[Classe_resp]=6),30.6,IF(AND(Tableau1[Note_LR_tendance]=27.8,Tableau1[Classe_resp]=6),33.3,IF(AND(Tableau1[Note_LR_tendance]=33.3,Tableau1[Classe_resp]=6),38.9,IF(AND(Tableau1[Note_LR_tendance]=36.1,Tableau1[Classe_resp]=6),41.7,IF(AND(Tableau1[Note_LR_tendance]=38.9,Tableau1[Classe_resp]=6),44.4,IF(AND(Tableau1[Note_LR_tendance]=44.4,Tableau1[Classe_resp]=6),50,IF(AND(Tableau1[Note_LR_tendance]=47.2,Tableau1[Classe_resp]=6),52.8,IF(AND(Tableau1[Note_LR_tendance]=50,Tableau1[Classe_resp]=6),55.6,IF(AND(Tableau1[Note_LR_tendance]=55.6,Tableau1[Classe_resp]=6),61.1,IF(AND(Tableau1[Note_LR_tendance]=58.3,Tableau1[Classe_resp]=6),63.9,IF(AND(Tableau1[Note_LR_tendance]=61.1,Tableau1[Classe_resp]=6),66.7,IF(AND(Tableau1[Note_LR_tendance]=66.7,Tableau1[Classe_resp]=6),72.2,IF(AND(Tableau1[Note_LR_tendance]=69.4,Tableau1[Classe_resp]=6),75,IF(AND(Tableau1[Note_LR_tendance]=72.2,Tableau1[Classe_resp]=6),77.8,IF(AND(Tableau1[Note_LR_tendance]="NA",Tableau1[Classe_resp]=6),Tableau1[[#This Row],[Note_tot_sans_LR_region]],IF(AND(Tableau1[Note_LR_tendance]=22.2,Tableau1[Classe_resp]=7),33.3,IF(AND(Tableau1[Note_LR_tendance]=25,Tableau1[Classe_resp]=7),36.1,IF(AND(Tableau1[Note_LR_tendance]=27.8,Tableau1[Classe_resp]=7),38.9,IF(AND(Tableau1[Note_LR_tendance]=33.3,Tableau1[Classe_resp]=7),44.4,IF(AND(Tableau1[Note_LR_tendance]=36.1,Tableau1[Classe_resp]=7),47.2,IF(AND(Tableau1[Note_LR_tendance]=38.9,Tableau1[Classe_resp]=7),50,IF(AND(Tableau1[Note_LR_tendance]=44.4,Tableau1[Classe_resp]=7),55.6,IF(AND(Tableau1[Note_LR_tendance]=47.2,Tableau1[Classe_resp]=7),58.3,IF(AND(Tableau1[Note_LR_tendance]=50,Tableau1[Classe_resp]=7),61.1,IF(AND(Tableau1[Note_LR_tendance]=55.6,Tableau1[Classe_resp]=7),66.7,IF(AND(Tableau1[Note_LR_tendance]=58.3,Tableau1[Classe_resp]=7),69.4,IF(AND(Tableau1[Note_LR_tendance]=61.1,Tableau1[Classe_resp]=7),72.2,IF(AND(Tableau1[Note_LR_tendance]=66.7,Tableau1[Classe_resp]=7),77.8,IF(AND(Tableau1[Note_LR_tendance]=69.4,Tableau1[Classe_resp]=7),80.6,IF(AND(Tableau1[Note_LR_tendance]=72.2,Tableau1[Classe_resp]=7),83.3,IF(AND(Tableau1[Note_LR_tendance]="NA",Tableau1[Classe_resp]=7),Tableau1[[#This Row],[Note_tot_sans_LR_region]],"NA"))))))))))))))))))))))))))))))))))))))))))))))))</f>
        <v>25</v>
      </c>
      <c r="S29">
        <v>5.51</v>
      </c>
      <c r="T29" s="1" t="s">
        <v>191</v>
      </c>
      <c r="U29" t="str">
        <f>IF(Tableau1[Note_tot]="NA","NA",IF(Tableau1[Note_tot]&lt;=$Z$2,"faible",IF(AND(Tableau1[Note_tot]&gt;$Z$2,Tableau1[Note_tot]&lt;=$Z$3),"moyen",IF(Tableau1[Note_tot]&gt;$Z$3,"fort","NA"))))</f>
        <v>faible</v>
      </c>
      <c r="V29">
        <v>2</v>
      </c>
      <c r="W29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2</v>
      </c>
      <c r="X29">
        <v>3</v>
      </c>
      <c r="Y29">
        <v>1</v>
      </c>
    </row>
    <row r="30" spans="1:25" x14ac:dyDescent="0.3">
      <c r="A30" s="1" t="s">
        <v>213</v>
      </c>
      <c r="B30" s="1" t="s">
        <v>44</v>
      </c>
      <c r="C30">
        <v>2881</v>
      </c>
      <c r="D30">
        <v>2881</v>
      </c>
      <c r="E30" s="1" t="s">
        <v>45</v>
      </c>
      <c r="F30" s="1" t="s">
        <v>46</v>
      </c>
      <c r="G30" s="1" t="s">
        <v>29</v>
      </c>
      <c r="H30" s="1" t="s">
        <v>30</v>
      </c>
      <c r="J30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30" t="s">
        <v>23</v>
      </c>
      <c r="L30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30">
        <v>3550.85</v>
      </c>
      <c r="N30">
        <v>98626.48</v>
      </c>
      <c r="O30">
        <v>3.6003008522660447</v>
      </c>
      <c r="P30">
        <v>5</v>
      </c>
      <c r="Q30">
        <v>25</v>
      </c>
      <c r="R30" s="1">
        <f>IF(AND(Tableau1[Note_LR_tendance]=22.2,Tableau1[Classe_resp]=5),22.2,IF(AND(Tableau1[Note_LR_tendance]=25,Tableau1[Classe_resp]=5),25,IF(AND(Tableau1[Note_LR_tendance]=27.8,Tableau1[Classe_resp]=5),27.8,IF(AND(Tableau1[Note_LR_tendance]=33.3,Tableau1[Classe_resp]=5),33.3,IF(AND(Tableau1[Note_LR_tendance]=36.1,Tableau1[Classe_resp]=5),36.1,IF(AND(Tableau1[Note_LR_tendance]=38.9,Tableau1[Classe_resp]=5),38.9,IF(AND(Tableau1[Note_LR_tendance]=44.4,Tableau1[Classe_resp]=5),44.4,IF(AND(Tableau1[Note_LR_tendance]=47.2,Tableau1[Classe_resp]=5),47.2,IF(AND(Tableau1[Note_LR_tendance]=50,Tableau1[Classe_resp]=5),50,IF(AND(Tableau1[Note_LR_tendance]=55.6,Tableau1[Classe_resp]=5),55.6,IF(AND(Tableau1[Note_LR_tendance]=58.3,Tableau1[Classe_resp]=5),58.3,IF(AND(Tableau1[Note_LR_tendance]=61.1,Tableau1[Classe_resp]=5),61.1,IF(AND(Tableau1[Note_LR_tendance]=66.7,Tableau1[Classe_resp]=5),66.7,IF(AND(Tableau1[Note_LR_tendance]=69.4,Tableau1[Classe_resp]=5),69.4,IF(AND(Tableau1[Note_LR_tendance]=72.2,Tableau1[Classe_resp]=5),72.2,IF(AND(Tableau1[Note_LR_tendance]="NA",Tableau1[Classe_resp]=5),Tableau1[[#This Row],[Note_tot_sans_LR_region]],IF(AND(Tableau1[Note_LR_tendance]=22.2,Tableau1[Classe_resp]=6),27.8,IF(AND(Tableau1[Note_LR_tendance]=25,Tableau1[Classe_resp]=6),30.6,IF(AND(Tableau1[Note_LR_tendance]=27.8,Tableau1[Classe_resp]=6),33.3,IF(AND(Tableau1[Note_LR_tendance]=33.3,Tableau1[Classe_resp]=6),38.9,IF(AND(Tableau1[Note_LR_tendance]=36.1,Tableau1[Classe_resp]=6),41.7,IF(AND(Tableau1[Note_LR_tendance]=38.9,Tableau1[Classe_resp]=6),44.4,IF(AND(Tableau1[Note_LR_tendance]=44.4,Tableau1[Classe_resp]=6),50,IF(AND(Tableau1[Note_LR_tendance]=47.2,Tableau1[Classe_resp]=6),52.8,IF(AND(Tableau1[Note_LR_tendance]=50,Tableau1[Classe_resp]=6),55.6,IF(AND(Tableau1[Note_LR_tendance]=55.6,Tableau1[Classe_resp]=6),61.1,IF(AND(Tableau1[Note_LR_tendance]=58.3,Tableau1[Classe_resp]=6),63.9,IF(AND(Tableau1[Note_LR_tendance]=61.1,Tableau1[Classe_resp]=6),66.7,IF(AND(Tableau1[Note_LR_tendance]=66.7,Tableau1[Classe_resp]=6),72.2,IF(AND(Tableau1[Note_LR_tendance]=69.4,Tableau1[Classe_resp]=6),75,IF(AND(Tableau1[Note_LR_tendance]=72.2,Tableau1[Classe_resp]=6),77.8,IF(AND(Tableau1[Note_LR_tendance]="NA",Tableau1[Classe_resp]=6),Tableau1[[#This Row],[Note_tot_sans_LR_region]],IF(AND(Tableau1[Note_LR_tendance]=22.2,Tableau1[Classe_resp]=7),33.3,IF(AND(Tableau1[Note_LR_tendance]=25,Tableau1[Classe_resp]=7),36.1,IF(AND(Tableau1[Note_LR_tendance]=27.8,Tableau1[Classe_resp]=7),38.9,IF(AND(Tableau1[Note_LR_tendance]=33.3,Tableau1[Classe_resp]=7),44.4,IF(AND(Tableau1[Note_LR_tendance]=36.1,Tableau1[Classe_resp]=7),47.2,IF(AND(Tableau1[Note_LR_tendance]=38.9,Tableau1[Classe_resp]=7),50,IF(AND(Tableau1[Note_LR_tendance]=44.4,Tableau1[Classe_resp]=7),55.6,IF(AND(Tableau1[Note_LR_tendance]=47.2,Tableau1[Classe_resp]=7),58.3,IF(AND(Tableau1[Note_LR_tendance]=50,Tableau1[Classe_resp]=7),61.1,IF(AND(Tableau1[Note_LR_tendance]=55.6,Tableau1[Classe_resp]=7),66.7,IF(AND(Tableau1[Note_LR_tendance]=58.3,Tableau1[Classe_resp]=7),69.4,IF(AND(Tableau1[Note_LR_tendance]=61.1,Tableau1[Classe_resp]=7),72.2,IF(AND(Tableau1[Note_LR_tendance]=66.7,Tableau1[Classe_resp]=7),77.8,IF(AND(Tableau1[Note_LR_tendance]=69.4,Tableau1[Classe_resp]=7),80.6,IF(AND(Tableau1[Note_LR_tendance]=72.2,Tableau1[Classe_resp]=7),83.3,IF(AND(Tableau1[Note_LR_tendance]="NA",Tableau1[Classe_resp]=7),Tableau1[[#This Row],[Note_tot_sans_LR_region]],"NA"))))))))))))))))))))))))))))))))))))))))))))))))</f>
        <v>25</v>
      </c>
      <c r="S30">
        <v>0.61</v>
      </c>
      <c r="T30" s="1" t="s">
        <v>191</v>
      </c>
      <c r="U30" t="str">
        <f>IF(Tableau1[Note_tot]="NA","NA",IF(Tableau1[Note_tot]&lt;=$Z$2,"faible",IF(AND(Tableau1[Note_tot]&gt;$Z$2,Tableau1[Note_tot]&lt;=$Z$3),"moyen",IF(Tableau1[Note_tot]&gt;$Z$3,"fort","NA"))))</f>
        <v>faible</v>
      </c>
      <c r="V30">
        <v>2</v>
      </c>
      <c r="W30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2</v>
      </c>
      <c r="X30">
        <v>6</v>
      </c>
      <c r="Y30">
        <v>2.333333333333333</v>
      </c>
    </row>
    <row r="31" spans="1:25" x14ac:dyDescent="0.3">
      <c r="A31" s="1" t="s">
        <v>213</v>
      </c>
      <c r="B31" s="1" t="s">
        <v>76</v>
      </c>
      <c r="C31">
        <v>2706</v>
      </c>
      <c r="D31">
        <v>2706</v>
      </c>
      <c r="E31" s="1" t="s">
        <v>77</v>
      </c>
      <c r="F31" s="1" t="s">
        <v>78</v>
      </c>
      <c r="G31" s="1" t="s">
        <v>21</v>
      </c>
      <c r="H31" s="1" t="s">
        <v>30</v>
      </c>
      <c r="J31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31" t="s">
        <v>53</v>
      </c>
      <c r="L31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31">
        <v>952.37</v>
      </c>
      <c r="N31">
        <v>24345.089999999997</v>
      </c>
      <c r="O31">
        <v>3.9119592492777815</v>
      </c>
      <c r="P31">
        <v>5</v>
      </c>
      <c r="Q31">
        <v>22.2</v>
      </c>
      <c r="R31" s="1">
        <f>IF(AND(Tableau1[Note_LR_tendance]=22.2,Tableau1[Classe_resp]=5),22.2,IF(AND(Tableau1[Note_LR_tendance]=25,Tableau1[Classe_resp]=5),25,IF(AND(Tableau1[Note_LR_tendance]=27.8,Tableau1[Classe_resp]=5),27.8,IF(AND(Tableau1[Note_LR_tendance]=33.3,Tableau1[Classe_resp]=5),33.3,IF(AND(Tableau1[Note_LR_tendance]=36.1,Tableau1[Classe_resp]=5),36.1,IF(AND(Tableau1[Note_LR_tendance]=38.9,Tableau1[Classe_resp]=5),38.9,IF(AND(Tableau1[Note_LR_tendance]=44.4,Tableau1[Classe_resp]=5),44.4,IF(AND(Tableau1[Note_LR_tendance]=47.2,Tableau1[Classe_resp]=5),47.2,IF(AND(Tableau1[Note_LR_tendance]=50,Tableau1[Classe_resp]=5),50,IF(AND(Tableau1[Note_LR_tendance]=55.6,Tableau1[Classe_resp]=5),55.6,IF(AND(Tableau1[Note_LR_tendance]=58.3,Tableau1[Classe_resp]=5),58.3,IF(AND(Tableau1[Note_LR_tendance]=61.1,Tableau1[Classe_resp]=5),61.1,IF(AND(Tableau1[Note_LR_tendance]=66.7,Tableau1[Classe_resp]=5),66.7,IF(AND(Tableau1[Note_LR_tendance]=69.4,Tableau1[Classe_resp]=5),69.4,IF(AND(Tableau1[Note_LR_tendance]=72.2,Tableau1[Classe_resp]=5),72.2,IF(AND(Tableau1[Note_LR_tendance]="NA",Tableau1[Classe_resp]=5),Tableau1[[#This Row],[Note_tot_sans_LR_region]],IF(AND(Tableau1[Note_LR_tendance]=22.2,Tableau1[Classe_resp]=6),27.8,IF(AND(Tableau1[Note_LR_tendance]=25,Tableau1[Classe_resp]=6),30.6,IF(AND(Tableau1[Note_LR_tendance]=27.8,Tableau1[Classe_resp]=6),33.3,IF(AND(Tableau1[Note_LR_tendance]=33.3,Tableau1[Classe_resp]=6),38.9,IF(AND(Tableau1[Note_LR_tendance]=36.1,Tableau1[Classe_resp]=6),41.7,IF(AND(Tableau1[Note_LR_tendance]=38.9,Tableau1[Classe_resp]=6),44.4,IF(AND(Tableau1[Note_LR_tendance]=44.4,Tableau1[Classe_resp]=6),50,IF(AND(Tableau1[Note_LR_tendance]=47.2,Tableau1[Classe_resp]=6),52.8,IF(AND(Tableau1[Note_LR_tendance]=50,Tableau1[Classe_resp]=6),55.6,IF(AND(Tableau1[Note_LR_tendance]=55.6,Tableau1[Classe_resp]=6),61.1,IF(AND(Tableau1[Note_LR_tendance]=58.3,Tableau1[Classe_resp]=6),63.9,IF(AND(Tableau1[Note_LR_tendance]=61.1,Tableau1[Classe_resp]=6),66.7,IF(AND(Tableau1[Note_LR_tendance]=66.7,Tableau1[Classe_resp]=6),72.2,IF(AND(Tableau1[Note_LR_tendance]=69.4,Tableau1[Classe_resp]=6),75,IF(AND(Tableau1[Note_LR_tendance]=72.2,Tableau1[Classe_resp]=6),77.8,IF(AND(Tableau1[Note_LR_tendance]="NA",Tableau1[Classe_resp]=6),Tableau1[[#This Row],[Note_tot_sans_LR_region]],IF(AND(Tableau1[Note_LR_tendance]=22.2,Tableau1[Classe_resp]=7),33.3,IF(AND(Tableau1[Note_LR_tendance]=25,Tableau1[Classe_resp]=7),36.1,IF(AND(Tableau1[Note_LR_tendance]=27.8,Tableau1[Classe_resp]=7),38.9,IF(AND(Tableau1[Note_LR_tendance]=33.3,Tableau1[Classe_resp]=7),44.4,IF(AND(Tableau1[Note_LR_tendance]=36.1,Tableau1[Classe_resp]=7),47.2,IF(AND(Tableau1[Note_LR_tendance]=38.9,Tableau1[Classe_resp]=7),50,IF(AND(Tableau1[Note_LR_tendance]=44.4,Tableau1[Classe_resp]=7),55.6,IF(AND(Tableau1[Note_LR_tendance]=47.2,Tableau1[Classe_resp]=7),58.3,IF(AND(Tableau1[Note_LR_tendance]=50,Tableau1[Classe_resp]=7),61.1,IF(AND(Tableau1[Note_LR_tendance]=55.6,Tableau1[Classe_resp]=7),66.7,IF(AND(Tableau1[Note_LR_tendance]=58.3,Tableau1[Classe_resp]=7),69.4,IF(AND(Tableau1[Note_LR_tendance]=61.1,Tableau1[Classe_resp]=7),72.2,IF(AND(Tableau1[Note_LR_tendance]=66.7,Tableau1[Classe_resp]=7),77.8,IF(AND(Tableau1[Note_LR_tendance]=69.4,Tableau1[Classe_resp]=7),80.6,IF(AND(Tableau1[Note_LR_tendance]=72.2,Tableau1[Classe_resp]=7),83.3,IF(AND(Tableau1[Note_LR_tendance]="NA",Tableau1[Classe_resp]=7),Tableau1[[#This Row],[Note_tot_sans_LR_region]],"NA"))))))))))))))))))))))))))))))))))))))))))))))))</f>
        <v>22.2</v>
      </c>
      <c r="S31">
        <v>5.17</v>
      </c>
      <c r="T31" s="1" t="s">
        <v>191</v>
      </c>
      <c r="U31" t="str">
        <f>IF(Tableau1[Note_tot]="NA","NA",IF(Tableau1[Note_tot]&lt;=$Z$2,"faible",IF(AND(Tableau1[Note_tot]&gt;$Z$2,Tableau1[Note_tot]&lt;=$Z$3),"moyen",IF(Tableau1[Note_tot]&gt;$Z$3,"fort","NA"))))</f>
        <v>faible</v>
      </c>
      <c r="V31">
        <v>0</v>
      </c>
      <c r="W31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31">
        <v>15</v>
      </c>
      <c r="Y31">
        <v>0.8</v>
      </c>
    </row>
    <row r="32" spans="1:25" x14ac:dyDescent="0.3">
      <c r="A32" s="1" t="s">
        <v>213</v>
      </c>
      <c r="B32" s="1" t="s">
        <v>130</v>
      </c>
      <c r="C32">
        <v>2832</v>
      </c>
      <c r="D32">
        <v>2832</v>
      </c>
      <c r="E32" s="1" t="s">
        <v>131</v>
      </c>
      <c r="F32" s="1" t="s">
        <v>132</v>
      </c>
      <c r="G32" s="1" t="s">
        <v>29</v>
      </c>
      <c r="H32" s="1" t="s">
        <v>30</v>
      </c>
      <c r="J32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32">
        <v>0</v>
      </c>
      <c r="L32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32">
        <v>8321.4</v>
      </c>
      <c r="N32">
        <v>205820.40999999997</v>
      </c>
      <c r="O32">
        <v>4.0430392690404222</v>
      </c>
      <c r="P32">
        <v>5</v>
      </c>
      <c r="Q32">
        <v>22.2</v>
      </c>
      <c r="R32" s="1">
        <f>IF(AND(Tableau1[Note_LR_tendance]=22.2,Tableau1[Classe_resp]=5),22.2,IF(AND(Tableau1[Note_LR_tendance]=25,Tableau1[Classe_resp]=5),25,IF(AND(Tableau1[Note_LR_tendance]=27.8,Tableau1[Classe_resp]=5),27.8,IF(AND(Tableau1[Note_LR_tendance]=33.3,Tableau1[Classe_resp]=5),33.3,IF(AND(Tableau1[Note_LR_tendance]=36.1,Tableau1[Classe_resp]=5),36.1,IF(AND(Tableau1[Note_LR_tendance]=38.9,Tableau1[Classe_resp]=5),38.9,IF(AND(Tableau1[Note_LR_tendance]=44.4,Tableau1[Classe_resp]=5),44.4,IF(AND(Tableau1[Note_LR_tendance]=47.2,Tableau1[Classe_resp]=5),47.2,IF(AND(Tableau1[Note_LR_tendance]=50,Tableau1[Classe_resp]=5),50,IF(AND(Tableau1[Note_LR_tendance]=55.6,Tableau1[Classe_resp]=5),55.6,IF(AND(Tableau1[Note_LR_tendance]=58.3,Tableau1[Classe_resp]=5),58.3,IF(AND(Tableau1[Note_LR_tendance]=61.1,Tableau1[Classe_resp]=5),61.1,IF(AND(Tableau1[Note_LR_tendance]=66.7,Tableau1[Classe_resp]=5),66.7,IF(AND(Tableau1[Note_LR_tendance]=69.4,Tableau1[Classe_resp]=5),69.4,IF(AND(Tableau1[Note_LR_tendance]=72.2,Tableau1[Classe_resp]=5),72.2,IF(AND(Tableau1[Note_LR_tendance]="NA",Tableau1[Classe_resp]=5),Tableau1[[#This Row],[Note_tot_sans_LR_region]],IF(AND(Tableau1[Note_LR_tendance]=22.2,Tableau1[Classe_resp]=6),27.8,IF(AND(Tableau1[Note_LR_tendance]=25,Tableau1[Classe_resp]=6),30.6,IF(AND(Tableau1[Note_LR_tendance]=27.8,Tableau1[Classe_resp]=6),33.3,IF(AND(Tableau1[Note_LR_tendance]=33.3,Tableau1[Classe_resp]=6),38.9,IF(AND(Tableau1[Note_LR_tendance]=36.1,Tableau1[Classe_resp]=6),41.7,IF(AND(Tableau1[Note_LR_tendance]=38.9,Tableau1[Classe_resp]=6),44.4,IF(AND(Tableau1[Note_LR_tendance]=44.4,Tableau1[Classe_resp]=6),50,IF(AND(Tableau1[Note_LR_tendance]=47.2,Tableau1[Classe_resp]=6),52.8,IF(AND(Tableau1[Note_LR_tendance]=50,Tableau1[Classe_resp]=6),55.6,IF(AND(Tableau1[Note_LR_tendance]=55.6,Tableau1[Classe_resp]=6),61.1,IF(AND(Tableau1[Note_LR_tendance]=58.3,Tableau1[Classe_resp]=6),63.9,IF(AND(Tableau1[Note_LR_tendance]=61.1,Tableau1[Classe_resp]=6),66.7,IF(AND(Tableau1[Note_LR_tendance]=66.7,Tableau1[Classe_resp]=6),72.2,IF(AND(Tableau1[Note_LR_tendance]=69.4,Tableau1[Classe_resp]=6),75,IF(AND(Tableau1[Note_LR_tendance]=72.2,Tableau1[Classe_resp]=6),77.8,IF(AND(Tableau1[Note_LR_tendance]="NA",Tableau1[Classe_resp]=6),Tableau1[[#This Row],[Note_tot_sans_LR_region]],IF(AND(Tableau1[Note_LR_tendance]=22.2,Tableau1[Classe_resp]=7),33.3,IF(AND(Tableau1[Note_LR_tendance]=25,Tableau1[Classe_resp]=7),36.1,IF(AND(Tableau1[Note_LR_tendance]=27.8,Tableau1[Classe_resp]=7),38.9,IF(AND(Tableau1[Note_LR_tendance]=33.3,Tableau1[Classe_resp]=7),44.4,IF(AND(Tableau1[Note_LR_tendance]=36.1,Tableau1[Classe_resp]=7),47.2,IF(AND(Tableau1[Note_LR_tendance]=38.9,Tableau1[Classe_resp]=7),50,IF(AND(Tableau1[Note_LR_tendance]=44.4,Tableau1[Classe_resp]=7),55.6,IF(AND(Tableau1[Note_LR_tendance]=47.2,Tableau1[Classe_resp]=7),58.3,IF(AND(Tableau1[Note_LR_tendance]=50,Tableau1[Classe_resp]=7),61.1,IF(AND(Tableau1[Note_LR_tendance]=55.6,Tableau1[Classe_resp]=7),66.7,IF(AND(Tableau1[Note_LR_tendance]=58.3,Tableau1[Classe_resp]=7),69.4,IF(AND(Tableau1[Note_LR_tendance]=61.1,Tableau1[Classe_resp]=7),72.2,IF(AND(Tableau1[Note_LR_tendance]=66.7,Tableau1[Classe_resp]=7),77.8,IF(AND(Tableau1[Note_LR_tendance]=69.4,Tableau1[Classe_resp]=7),80.6,IF(AND(Tableau1[Note_LR_tendance]=72.2,Tableau1[Classe_resp]=7),83.3,IF(AND(Tableau1[Note_LR_tendance]="NA",Tableau1[Classe_resp]=7),Tableau1[[#This Row],[Note_tot_sans_LR_region]],"NA"))))))))))))))))))))))))))))))))))))))))))))))))</f>
        <v>22.2</v>
      </c>
      <c r="S32">
        <v>0.78</v>
      </c>
      <c r="T32" s="1" t="s">
        <v>191</v>
      </c>
      <c r="U32" t="str">
        <f>IF(Tableau1[Note_tot]="NA","NA",IF(Tableau1[Note_tot]&lt;=$Z$2,"faible",IF(AND(Tableau1[Note_tot]&gt;$Z$2,Tableau1[Note_tot]&lt;=$Z$3),"moyen",IF(Tableau1[Note_tot]&gt;$Z$3,"fort","NA"))))</f>
        <v>faible</v>
      </c>
      <c r="V32">
        <v>0</v>
      </c>
      <c r="W32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32">
        <v>7</v>
      </c>
      <c r="Y32">
        <v>2.1428571428571428</v>
      </c>
    </row>
    <row r="33" spans="1:25" x14ac:dyDescent="0.3">
      <c r="A33" s="1" t="s">
        <v>213</v>
      </c>
      <c r="B33" s="1" t="s">
        <v>148</v>
      </c>
      <c r="C33">
        <v>3036</v>
      </c>
      <c r="D33">
        <v>3036</v>
      </c>
      <c r="E33" s="1" t="s">
        <v>149</v>
      </c>
      <c r="F33" s="1" t="s">
        <v>150</v>
      </c>
      <c r="G33" s="1" t="s">
        <v>21</v>
      </c>
      <c r="H33" s="1" t="s">
        <v>31</v>
      </c>
      <c r="J33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33" t="s">
        <v>85</v>
      </c>
      <c r="L33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33">
        <v>1495.48</v>
      </c>
      <c r="N33">
        <v>38744.58</v>
      </c>
      <c r="O33">
        <v>3.8598431057969922</v>
      </c>
      <c r="P33">
        <v>5</v>
      </c>
      <c r="Q33">
        <v>38.9</v>
      </c>
      <c r="R33" s="1">
        <f>IF(AND(Tableau1[Note_LR_tendance]=22.2,Tableau1[Classe_resp]=5),22.2,IF(AND(Tableau1[Note_LR_tendance]=25,Tableau1[Classe_resp]=5),25,IF(AND(Tableau1[Note_LR_tendance]=27.8,Tableau1[Classe_resp]=5),27.8,IF(AND(Tableau1[Note_LR_tendance]=33.3,Tableau1[Classe_resp]=5),33.3,IF(AND(Tableau1[Note_LR_tendance]=36.1,Tableau1[Classe_resp]=5),36.1,IF(AND(Tableau1[Note_LR_tendance]=38.9,Tableau1[Classe_resp]=5),38.9,IF(AND(Tableau1[Note_LR_tendance]=44.4,Tableau1[Classe_resp]=5),44.4,IF(AND(Tableau1[Note_LR_tendance]=47.2,Tableau1[Classe_resp]=5),47.2,IF(AND(Tableau1[Note_LR_tendance]=50,Tableau1[Classe_resp]=5),50,IF(AND(Tableau1[Note_LR_tendance]=55.6,Tableau1[Classe_resp]=5),55.6,IF(AND(Tableau1[Note_LR_tendance]=58.3,Tableau1[Classe_resp]=5),58.3,IF(AND(Tableau1[Note_LR_tendance]=61.1,Tableau1[Classe_resp]=5),61.1,IF(AND(Tableau1[Note_LR_tendance]=66.7,Tableau1[Classe_resp]=5),66.7,IF(AND(Tableau1[Note_LR_tendance]=69.4,Tableau1[Classe_resp]=5),69.4,IF(AND(Tableau1[Note_LR_tendance]=72.2,Tableau1[Classe_resp]=5),72.2,IF(AND(Tableau1[Note_LR_tendance]="NA",Tableau1[Classe_resp]=5),Tableau1[[#This Row],[Note_tot_sans_LR_region]],IF(AND(Tableau1[Note_LR_tendance]=22.2,Tableau1[Classe_resp]=6),27.8,IF(AND(Tableau1[Note_LR_tendance]=25,Tableau1[Classe_resp]=6),30.6,IF(AND(Tableau1[Note_LR_tendance]=27.8,Tableau1[Classe_resp]=6),33.3,IF(AND(Tableau1[Note_LR_tendance]=33.3,Tableau1[Classe_resp]=6),38.9,IF(AND(Tableau1[Note_LR_tendance]=36.1,Tableau1[Classe_resp]=6),41.7,IF(AND(Tableau1[Note_LR_tendance]=38.9,Tableau1[Classe_resp]=6),44.4,IF(AND(Tableau1[Note_LR_tendance]=44.4,Tableau1[Classe_resp]=6),50,IF(AND(Tableau1[Note_LR_tendance]=47.2,Tableau1[Classe_resp]=6),52.8,IF(AND(Tableau1[Note_LR_tendance]=50,Tableau1[Classe_resp]=6),55.6,IF(AND(Tableau1[Note_LR_tendance]=55.6,Tableau1[Classe_resp]=6),61.1,IF(AND(Tableau1[Note_LR_tendance]=58.3,Tableau1[Classe_resp]=6),63.9,IF(AND(Tableau1[Note_LR_tendance]=61.1,Tableau1[Classe_resp]=6),66.7,IF(AND(Tableau1[Note_LR_tendance]=66.7,Tableau1[Classe_resp]=6),72.2,IF(AND(Tableau1[Note_LR_tendance]=69.4,Tableau1[Classe_resp]=6),75,IF(AND(Tableau1[Note_LR_tendance]=72.2,Tableau1[Classe_resp]=6),77.8,IF(AND(Tableau1[Note_LR_tendance]="NA",Tableau1[Classe_resp]=6),Tableau1[[#This Row],[Note_tot_sans_LR_region]],IF(AND(Tableau1[Note_LR_tendance]=22.2,Tableau1[Classe_resp]=7),33.3,IF(AND(Tableau1[Note_LR_tendance]=25,Tableau1[Classe_resp]=7),36.1,IF(AND(Tableau1[Note_LR_tendance]=27.8,Tableau1[Classe_resp]=7),38.9,IF(AND(Tableau1[Note_LR_tendance]=33.3,Tableau1[Classe_resp]=7),44.4,IF(AND(Tableau1[Note_LR_tendance]=36.1,Tableau1[Classe_resp]=7),47.2,IF(AND(Tableau1[Note_LR_tendance]=38.9,Tableau1[Classe_resp]=7),50,IF(AND(Tableau1[Note_LR_tendance]=44.4,Tableau1[Classe_resp]=7),55.6,IF(AND(Tableau1[Note_LR_tendance]=47.2,Tableau1[Classe_resp]=7),58.3,IF(AND(Tableau1[Note_LR_tendance]=50,Tableau1[Classe_resp]=7),61.1,IF(AND(Tableau1[Note_LR_tendance]=55.6,Tableau1[Classe_resp]=7),66.7,IF(AND(Tableau1[Note_LR_tendance]=58.3,Tableau1[Classe_resp]=7),69.4,IF(AND(Tableau1[Note_LR_tendance]=61.1,Tableau1[Classe_resp]=7),72.2,IF(AND(Tableau1[Note_LR_tendance]=66.7,Tableau1[Classe_resp]=7),77.8,IF(AND(Tableau1[Note_LR_tendance]=69.4,Tableau1[Classe_resp]=7),80.6,IF(AND(Tableau1[Note_LR_tendance]=72.2,Tableau1[Classe_resp]=7),83.3,IF(AND(Tableau1[Note_LR_tendance]="NA",Tableau1[Classe_resp]=7),Tableau1[[#This Row],[Note_tot_sans_LR_region]],"NA"))))))))))))))))))))))))))))))))))))))))))))))))</f>
        <v>38.9</v>
      </c>
      <c r="S33">
        <v>6.19</v>
      </c>
      <c r="T33" s="1" t="s">
        <v>190</v>
      </c>
      <c r="U33" t="str">
        <f>IF(Tableau1[Note_tot]="NA","NA",IF(Tableau1[Note_tot]&lt;=$Z$2,"faible",IF(AND(Tableau1[Note_tot]&gt;$Z$2,Tableau1[Note_tot]&lt;=$Z$3),"moyen",IF(Tableau1[Note_tot]&gt;$Z$3,"fort","NA"))))</f>
        <v>moyen</v>
      </c>
      <c r="V33">
        <v>0</v>
      </c>
      <c r="W33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33">
        <v>12</v>
      </c>
      <c r="Y33">
        <v>0.83333333333333348</v>
      </c>
    </row>
    <row r="34" spans="1:25" x14ac:dyDescent="0.3">
      <c r="A34" s="1" t="s">
        <v>213</v>
      </c>
      <c r="B34" s="1" t="s">
        <v>133</v>
      </c>
      <c r="C34">
        <v>3571</v>
      </c>
      <c r="D34">
        <v>3571</v>
      </c>
      <c r="E34" s="1" t="s">
        <v>134</v>
      </c>
      <c r="F34" s="1" t="s">
        <v>135</v>
      </c>
      <c r="G34" s="1" t="s">
        <v>29</v>
      </c>
      <c r="H34" s="1" t="s">
        <v>22</v>
      </c>
      <c r="J34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34" t="s">
        <v>85</v>
      </c>
      <c r="L34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34">
        <v>2191.09</v>
      </c>
      <c r="N34">
        <v>34655.47</v>
      </c>
      <c r="O34">
        <v>6.3224939670418552</v>
      </c>
      <c r="P34">
        <v>6</v>
      </c>
      <c r="Q34">
        <v>55.6</v>
      </c>
      <c r="R34" s="1">
        <f>IF(AND(Tableau1[Note_LR_tendance]=22.2,Tableau1[Classe_resp]=5),22.2,IF(AND(Tableau1[Note_LR_tendance]=25,Tableau1[Classe_resp]=5),25,IF(AND(Tableau1[Note_LR_tendance]=27.8,Tableau1[Classe_resp]=5),27.8,IF(AND(Tableau1[Note_LR_tendance]=33.3,Tableau1[Classe_resp]=5),33.3,IF(AND(Tableau1[Note_LR_tendance]=36.1,Tableau1[Classe_resp]=5),36.1,IF(AND(Tableau1[Note_LR_tendance]=38.9,Tableau1[Classe_resp]=5),38.9,IF(AND(Tableau1[Note_LR_tendance]=44.4,Tableau1[Classe_resp]=5),44.4,IF(AND(Tableau1[Note_LR_tendance]=47.2,Tableau1[Classe_resp]=5),47.2,IF(AND(Tableau1[Note_LR_tendance]=50,Tableau1[Classe_resp]=5),50,IF(AND(Tableau1[Note_LR_tendance]=55.6,Tableau1[Classe_resp]=5),55.6,IF(AND(Tableau1[Note_LR_tendance]=58.3,Tableau1[Classe_resp]=5),58.3,IF(AND(Tableau1[Note_LR_tendance]=61.1,Tableau1[Classe_resp]=5),61.1,IF(AND(Tableau1[Note_LR_tendance]=66.7,Tableau1[Classe_resp]=5),66.7,IF(AND(Tableau1[Note_LR_tendance]=69.4,Tableau1[Classe_resp]=5),69.4,IF(AND(Tableau1[Note_LR_tendance]=72.2,Tableau1[Classe_resp]=5),72.2,IF(AND(Tableau1[Note_LR_tendance]="NA",Tableau1[Classe_resp]=5),Tableau1[[#This Row],[Note_tot_sans_LR_region]],IF(AND(Tableau1[Note_LR_tendance]=22.2,Tableau1[Classe_resp]=6),27.8,IF(AND(Tableau1[Note_LR_tendance]=25,Tableau1[Classe_resp]=6),30.6,IF(AND(Tableau1[Note_LR_tendance]=27.8,Tableau1[Classe_resp]=6),33.3,IF(AND(Tableau1[Note_LR_tendance]=33.3,Tableau1[Classe_resp]=6),38.9,IF(AND(Tableau1[Note_LR_tendance]=36.1,Tableau1[Classe_resp]=6),41.7,IF(AND(Tableau1[Note_LR_tendance]=38.9,Tableau1[Classe_resp]=6),44.4,IF(AND(Tableau1[Note_LR_tendance]=44.4,Tableau1[Classe_resp]=6),50,IF(AND(Tableau1[Note_LR_tendance]=47.2,Tableau1[Classe_resp]=6),52.8,IF(AND(Tableau1[Note_LR_tendance]=50,Tableau1[Classe_resp]=6),55.6,IF(AND(Tableau1[Note_LR_tendance]=55.6,Tableau1[Classe_resp]=6),61.1,IF(AND(Tableau1[Note_LR_tendance]=58.3,Tableau1[Classe_resp]=6),63.9,IF(AND(Tableau1[Note_LR_tendance]=61.1,Tableau1[Classe_resp]=6),66.7,IF(AND(Tableau1[Note_LR_tendance]=66.7,Tableau1[Classe_resp]=6),72.2,IF(AND(Tableau1[Note_LR_tendance]=69.4,Tableau1[Classe_resp]=6),75,IF(AND(Tableau1[Note_LR_tendance]=72.2,Tableau1[Classe_resp]=6),77.8,IF(AND(Tableau1[Note_LR_tendance]="NA",Tableau1[Classe_resp]=6),Tableau1[[#This Row],[Note_tot_sans_LR_region]],IF(AND(Tableau1[Note_LR_tendance]=22.2,Tableau1[Classe_resp]=7),33.3,IF(AND(Tableau1[Note_LR_tendance]=25,Tableau1[Classe_resp]=7),36.1,IF(AND(Tableau1[Note_LR_tendance]=27.8,Tableau1[Classe_resp]=7),38.9,IF(AND(Tableau1[Note_LR_tendance]=33.3,Tableau1[Classe_resp]=7),44.4,IF(AND(Tableau1[Note_LR_tendance]=36.1,Tableau1[Classe_resp]=7),47.2,IF(AND(Tableau1[Note_LR_tendance]=38.9,Tableau1[Classe_resp]=7),50,IF(AND(Tableau1[Note_LR_tendance]=44.4,Tableau1[Classe_resp]=7),55.6,IF(AND(Tableau1[Note_LR_tendance]=47.2,Tableau1[Classe_resp]=7),58.3,IF(AND(Tableau1[Note_LR_tendance]=50,Tableau1[Classe_resp]=7),61.1,IF(AND(Tableau1[Note_LR_tendance]=55.6,Tableau1[Classe_resp]=7),66.7,IF(AND(Tableau1[Note_LR_tendance]=58.3,Tableau1[Classe_resp]=7),69.4,IF(AND(Tableau1[Note_LR_tendance]=61.1,Tableau1[Classe_resp]=7),72.2,IF(AND(Tableau1[Note_LR_tendance]=66.7,Tableau1[Classe_resp]=7),77.8,IF(AND(Tableau1[Note_LR_tendance]=69.4,Tableau1[Classe_resp]=7),80.6,IF(AND(Tableau1[Note_LR_tendance]=72.2,Tableau1[Classe_resp]=7),83.3,IF(AND(Tableau1[Note_LR_tendance]="NA",Tableau1[Classe_resp]=7),Tableau1[[#This Row],[Note_tot_sans_LR_region]],"NA"))))))))))))))))))))))))))))))))))))))))))))))))</f>
        <v>55.6</v>
      </c>
      <c r="S34">
        <v>2.08</v>
      </c>
      <c r="T34" s="1" t="s">
        <v>189</v>
      </c>
      <c r="U34" t="str">
        <f>IF(Tableau1[Note_tot]="NA","NA",IF(Tableau1[Note_tot]&lt;=$Z$2,"faible",IF(AND(Tableau1[Note_tot]&gt;$Z$2,Tableau1[Note_tot]&lt;=$Z$3),"moyen",IF(Tableau1[Note_tot]&gt;$Z$3,"fort","NA"))))</f>
        <v>fort</v>
      </c>
      <c r="V34">
        <v>0</v>
      </c>
      <c r="W34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34">
        <v>19</v>
      </c>
      <c r="Y34">
        <v>1.2105263157894737</v>
      </c>
    </row>
    <row r="35" spans="1:25" x14ac:dyDescent="0.3">
      <c r="A35" s="1" t="s">
        <v>213</v>
      </c>
      <c r="B35" s="1" t="s">
        <v>86</v>
      </c>
      <c r="C35">
        <v>1998</v>
      </c>
      <c r="D35">
        <v>1998</v>
      </c>
      <c r="E35" s="1" t="s">
        <v>87</v>
      </c>
      <c r="F35" s="1" t="s">
        <v>88</v>
      </c>
      <c r="G35" s="1" t="s">
        <v>21</v>
      </c>
      <c r="H35" s="1" t="s">
        <v>30</v>
      </c>
      <c r="J35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35" t="s">
        <v>53</v>
      </c>
      <c r="L35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35">
        <v>445.26</v>
      </c>
      <c r="N35">
        <v>8196.9</v>
      </c>
      <c r="O35">
        <v>5.4320535812319291</v>
      </c>
      <c r="P35">
        <v>6</v>
      </c>
      <c r="Q35">
        <v>27.8</v>
      </c>
      <c r="R35" s="1">
        <f>IF(AND(Tableau1[Note_LR_tendance]=22.2,Tableau1[Classe_resp]=5),22.2,IF(AND(Tableau1[Note_LR_tendance]=25,Tableau1[Classe_resp]=5),25,IF(AND(Tableau1[Note_LR_tendance]=27.8,Tableau1[Classe_resp]=5),27.8,IF(AND(Tableau1[Note_LR_tendance]=33.3,Tableau1[Classe_resp]=5),33.3,IF(AND(Tableau1[Note_LR_tendance]=36.1,Tableau1[Classe_resp]=5),36.1,IF(AND(Tableau1[Note_LR_tendance]=38.9,Tableau1[Classe_resp]=5),38.9,IF(AND(Tableau1[Note_LR_tendance]=44.4,Tableau1[Classe_resp]=5),44.4,IF(AND(Tableau1[Note_LR_tendance]=47.2,Tableau1[Classe_resp]=5),47.2,IF(AND(Tableau1[Note_LR_tendance]=50,Tableau1[Classe_resp]=5),50,IF(AND(Tableau1[Note_LR_tendance]=55.6,Tableau1[Classe_resp]=5),55.6,IF(AND(Tableau1[Note_LR_tendance]=58.3,Tableau1[Classe_resp]=5),58.3,IF(AND(Tableau1[Note_LR_tendance]=61.1,Tableau1[Classe_resp]=5),61.1,IF(AND(Tableau1[Note_LR_tendance]=66.7,Tableau1[Classe_resp]=5),66.7,IF(AND(Tableau1[Note_LR_tendance]=69.4,Tableau1[Classe_resp]=5),69.4,IF(AND(Tableau1[Note_LR_tendance]=72.2,Tableau1[Classe_resp]=5),72.2,IF(AND(Tableau1[Note_LR_tendance]="NA",Tableau1[Classe_resp]=5),Tableau1[[#This Row],[Note_tot_sans_LR_region]],IF(AND(Tableau1[Note_LR_tendance]=22.2,Tableau1[Classe_resp]=6),27.8,IF(AND(Tableau1[Note_LR_tendance]=25,Tableau1[Classe_resp]=6),30.6,IF(AND(Tableau1[Note_LR_tendance]=27.8,Tableau1[Classe_resp]=6),33.3,IF(AND(Tableau1[Note_LR_tendance]=33.3,Tableau1[Classe_resp]=6),38.9,IF(AND(Tableau1[Note_LR_tendance]=36.1,Tableau1[Classe_resp]=6),41.7,IF(AND(Tableau1[Note_LR_tendance]=38.9,Tableau1[Classe_resp]=6),44.4,IF(AND(Tableau1[Note_LR_tendance]=44.4,Tableau1[Classe_resp]=6),50,IF(AND(Tableau1[Note_LR_tendance]=47.2,Tableau1[Classe_resp]=6),52.8,IF(AND(Tableau1[Note_LR_tendance]=50,Tableau1[Classe_resp]=6),55.6,IF(AND(Tableau1[Note_LR_tendance]=55.6,Tableau1[Classe_resp]=6),61.1,IF(AND(Tableau1[Note_LR_tendance]=58.3,Tableau1[Classe_resp]=6),63.9,IF(AND(Tableau1[Note_LR_tendance]=61.1,Tableau1[Classe_resp]=6),66.7,IF(AND(Tableau1[Note_LR_tendance]=66.7,Tableau1[Classe_resp]=6),72.2,IF(AND(Tableau1[Note_LR_tendance]=69.4,Tableau1[Classe_resp]=6),75,IF(AND(Tableau1[Note_LR_tendance]=72.2,Tableau1[Classe_resp]=6),77.8,IF(AND(Tableau1[Note_LR_tendance]="NA",Tableau1[Classe_resp]=6),Tableau1[[#This Row],[Note_tot_sans_LR_region]],IF(AND(Tableau1[Note_LR_tendance]=22.2,Tableau1[Classe_resp]=7),33.3,IF(AND(Tableau1[Note_LR_tendance]=25,Tableau1[Classe_resp]=7),36.1,IF(AND(Tableau1[Note_LR_tendance]=27.8,Tableau1[Classe_resp]=7),38.9,IF(AND(Tableau1[Note_LR_tendance]=33.3,Tableau1[Classe_resp]=7),44.4,IF(AND(Tableau1[Note_LR_tendance]=36.1,Tableau1[Classe_resp]=7),47.2,IF(AND(Tableau1[Note_LR_tendance]=38.9,Tableau1[Classe_resp]=7),50,IF(AND(Tableau1[Note_LR_tendance]=44.4,Tableau1[Classe_resp]=7),55.6,IF(AND(Tableau1[Note_LR_tendance]=47.2,Tableau1[Classe_resp]=7),58.3,IF(AND(Tableau1[Note_LR_tendance]=50,Tableau1[Classe_resp]=7),61.1,IF(AND(Tableau1[Note_LR_tendance]=55.6,Tableau1[Classe_resp]=7),66.7,IF(AND(Tableau1[Note_LR_tendance]=58.3,Tableau1[Classe_resp]=7),69.4,IF(AND(Tableau1[Note_LR_tendance]=61.1,Tableau1[Classe_resp]=7),72.2,IF(AND(Tableau1[Note_LR_tendance]=66.7,Tableau1[Classe_resp]=7),77.8,IF(AND(Tableau1[Note_LR_tendance]=69.4,Tableau1[Classe_resp]=7),80.6,IF(AND(Tableau1[Note_LR_tendance]=72.2,Tableau1[Classe_resp]=7),83.3,IF(AND(Tableau1[Note_LR_tendance]="NA",Tableau1[Classe_resp]=7),Tableau1[[#This Row],[Note_tot_sans_LR_region]],"NA"))))))))))))))))))))))))))))))))))))))))))))))))</f>
        <v>27.8</v>
      </c>
      <c r="S35">
        <v>7.67</v>
      </c>
      <c r="T35" s="1" t="s">
        <v>190</v>
      </c>
      <c r="U35" t="str">
        <f>IF(Tableau1[Note_tot]="NA","NA",IF(Tableau1[Note_tot]&lt;=$Z$2,"faible",IF(AND(Tableau1[Note_tot]&gt;$Z$2,Tableau1[Note_tot]&lt;=$Z$3),"moyen",IF(Tableau1[Note_tot]&gt;$Z$3,"fort","NA"))))</f>
        <v>moyen</v>
      </c>
      <c r="V35">
        <v>0</v>
      </c>
      <c r="W35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35">
        <v>16</v>
      </c>
      <c r="Y35">
        <v>1.25</v>
      </c>
    </row>
    <row r="36" spans="1:25" x14ac:dyDescent="0.3">
      <c r="A36" s="1" t="s">
        <v>213</v>
      </c>
      <c r="B36" s="1" t="s">
        <v>47</v>
      </c>
      <c r="C36">
        <v>3540</v>
      </c>
      <c r="D36">
        <v>3540</v>
      </c>
      <c r="E36" s="1" t="s">
        <v>48</v>
      </c>
      <c r="F36" s="1" t="s">
        <v>49</v>
      </c>
      <c r="G36" s="1" t="s">
        <v>29</v>
      </c>
      <c r="H36" s="1" t="s">
        <v>30</v>
      </c>
      <c r="J36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36" t="s">
        <v>23</v>
      </c>
      <c r="L36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36">
        <v>5893.08</v>
      </c>
      <c r="N36">
        <v>110688.59</v>
      </c>
      <c r="O36">
        <v>5.3240175884433976</v>
      </c>
      <c r="P36">
        <v>6</v>
      </c>
      <c r="Q36">
        <v>30.6</v>
      </c>
      <c r="R36" s="1">
        <f>IF(AND(Tableau1[Note_LR_tendance]=22.2,Tableau1[Classe_resp]=5),22.2,IF(AND(Tableau1[Note_LR_tendance]=25,Tableau1[Classe_resp]=5),25,IF(AND(Tableau1[Note_LR_tendance]=27.8,Tableau1[Classe_resp]=5),27.8,IF(AND(Tableau1[Note_LR_tendance]=33.3,Tableau1[Classe_resp]=5),33.3,IF(AND(Tableau1[Note_LR_tendance]=36.1,Tableau1[Classe_resp]=5),36.1,IF(AND(Tableau1[Note_LR_tendance]=38.9,Tableau1[Classe_resp]=5),38.9,IF(AND(Tableau1[Note_LR_tendance]=44.4,Tableau1[Classe_resp]=5),44.4,IF(AND(Tableau1[Note_LR_tendance]=47.2,Tableau1[Classe_resp]=5),47.2,IF(AND(Tableau1[Note_LR_tendance]=50,Tableau1[Classe_resp]=5),50,IF(AND(Tableau1[Note_LR_tendance]=55.6,Tableau1[Classe_resp]=5),55.6,IF(AND(Tableau1[Note_LR_tendance]=58.3,Tableau1[Classe_resp]=5),58.3,IF(AND(Tableau1[Note_LR_tendance]=61.1,Tableau1[Classe_resp]=5),61.1,IF(AND(Tableau1[Note_LR_tendance]=66.7,Tableau1[Classe_resp]=5),66.7,IF(AND(Tableau1[Note_LR_tendance]=69.4,Tableau1[Classe_resp]=5),69.4,IF(AND(Tableau1[Note_LR_tendance]=72.2,Tableau1[Classe_resp]=5),72.2,IF(AND(Tableau1[Note_LR_tendance]="NA",Tableau1[Classe_resp]=5),Tableau1[[#This Row],[Note_tot_sans_LR_region]],IF(AND(Tableau1[Note_LR_tendance]=22.2,Tableau1[Classe_resp]=6),27.8,IF(AND(Tableau1[Note_LR_tendance]=25,Tableau1[Classe_resp]=6),30.6,IF(AND(Tableau1[Note_LR_tendance]=27.8,Tableau1[Classe_resp]=6),33.3,IF(AND(Tableau1[Note_LR_tendance]=33.3,Tableau1[Classe_resp]=6),38.9,IF(AND(Tableau1[Note_LR_tendance]=36.1,Tableau1[Classe_resp]=6),41.7,IF(AND(Tableau1[Note_LR_tendance]=38.9,Tableau1[Classe_resp]=6),44.4,IF(AND(Tableau1[Note_LR_tendance]=44.4,Tableau1[Classe_resp]=6),50,IF(AND(Tableau1[Note_LR_tendance]=47.2,Tableau1[Classe_resp]=6),52.8,IF(AND(Tableau1[Note_LR_tendance]=50,Tableau1[Classe_resp]=6),55.6,IF(AND(Tableau1[Note_LR_tendance]=55.6,Tableau1[Classe_resp]=6),61.1,IF(AND(Tableau1[Note_LR_tendance]=58.3,Tableau1[Classe_resp]=6),63.9,IF(AND(Tableau1[Note_LR_tendance]=61.1,Tableau1[Classe_resp]=6),66.7,IF(AND(Tableau1[Note_LR_tendance]=66.7,Tableau1[Classe_resp]=6),72.2,IF(AND(Tableau1[Note_LR_tendance]=69.4,Tableau1[Classe_resp]=6),75,IF(AND(Tableau1[Note_LR_tendance]=72.2,Tableau1[Classe_resp]=6),77.8,IF(AND(Tableau1[Note_LR_tendance]="NA",Tableau1[Classe_resp]=6),Tableau1[[#This Row],[Note_tot_sans_LR_region]],IF(AND(Tableau1[Note_LR_tendance]=22.2,Tableau1[Classe_resp]=7),33.3,IF(AND(Tableau1[Note_LR_tendance]=25,Tableau1[Classe_resp]=7),36.1,IF(AND(Tableau1[Note_LR_tendance]=27.8,Tableau1[Classe_resp]=7),38.9,IF(AND(Tableau1[Note_LR_tendance]=33.3,Tableau1[Classe_resp]=7),44.4,IF(AND(Tableau1[Note_LR_tendance]=36.1,Tableau1[Classe_resp]=7),47.2,IF(AND(Tableau1[Note_LR_tendance]=38.9,Tableau1[Classe_resp]=7),50,IF(AND(Tableau1[Note_LR_tendance]=44.4,Tableau1[Classe_resp]=7),55.6,IF(AND(Tableau1[Note_LR_tendance]=47.2,Tableau1[Classe_resp]=7),58.3,IF(AND(Tableau1[Note_LR_tendance]=50,Tableau1[Classe_resp]=7),61.1,IF(AND(Tableau1[Note_LR_tendance]=55.6,Tableau1[Classe_resp]=7),66.7,IF(AND(Tableau1[Note_LR_tendance]=58.3,Tableau1[Classe_resp]=7),69.4,IF(AND(Tableau1[Note_LR_tendance]=61.1,Tableau1[Classe_resp]=7),72.2,IF(AND(Tableau1[Note_LR_tendance]=66.7,Tableau1[Classe_resp]=7),77.8,IF(AND(Tableau1[Note_LR_tendance]=69.4,Tableau1[Classe_resp]=7),80.6,IF(AND(Tableau1[Note_LR_tendance]=72.2,Tableau1[Classe_resp]=7),83.3,IF(AND(Tableau1[Note_LR_tendance]="NA",Tableau1[Classe_resp]=7),Tableau1[[#This Row],[Note_tot_sans_LR_region]],"NA"))))))))))))))))))))))))))))))))))))))))))))))))</f>
        <v>30.6</v>
      </c>
      <c r="S36">
        <v>1.57</v>
      </c>
      <c r="T36" s="1" t="s">
        <v>190</v>
      </c>
      <c r="U36" t="str">
        <f>IF(Tableau1[Note_tot]="NA","NA",IF(Tableau1[Note_tot]&lt;=$Z$2,"faible",IF(AND(Tableau1[Note_tot]&gt;$Z$2,Tableau1[Note_tot]&lt;=$Z$3),"moyen",IF(Tableau1[Note_tot]&gt;$Z$3,"fort","NA"))))</f>
        <v>moyen</v>
      </c>
      <c r="V36">
        <v>2</v>
      </c>
      <c r="W36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2</v>
      </c>
      <c r="X36">
        <v>5</v>
      </c>
      <c r="Y36">
        <v>1.4</v>
      </c>
    </row>
    <row r="37" spans="1:25" x14ac:dyDescent="0.3">
      <c r="A37" s="1" t="s">
        <v>213</v>
      </c>
      <c r="B37" s="1" t="s">
        <v>26</v>
      </c>
      <c r="C37">
        <v>3112</v>
      </c>
      <c r="D37">
        <v>3112</v>
      </c>
      <c r="E37" s="1" t="s">
        <v>27</v>
      </c>
      <c r="F37" s="1" t="s">
        <v>28</v>
      </c>
      <c r="G37" s="1" t="s">
        <v>29</v>
      </c>
      <c r="H37" s="1" t="s">
        <v>30</v>
      </c>
      <c r="J37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37" t="s">
        <v>23</v>
      </c>
      <c r="L37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37">
        <v>839.12</v>
      </c>
      <c r="N37">
        <v>13925.99</v>
      </c>
      <c r="O37">
        <v>6.0255680206577775</v>
      </c>
      <c r="P37">
        <v>6</v>
      </c>
      <c r="Q37">
        <v>30.6</v>
      </c>
      <c r="R37" s="1">
        <f>IF(AND(Tableau1[Note_LR_tendance]=22.2,Tableau1[Classe_resp]=5),22.2,IF(AND(Tableau1[Note_LR_tendance]=25,Tableau1[Classe_resp]=5),25,IF(AND(Tableau1[Note_LR_tendance]=27.8,Tableau1[Classe_resp]=5),27.8,IF(AND(Tableau1[Note_LR_tendance]=33.3,Tableau1[Classe_resp]=5),33.3,IF(AND(Tableau1[Note_LR_tendance]=36.1,Tableau1[Classe_resp]=5),36.1,IF(AND(Tableau1[Note_LR_tendance]=38.9,Tableau1[Classe_resp]=5),38.9,IF(AND(Tableau1[Note_LR_tendance]=44.4,Tableau1[Classe_resp]=5),44.4,IF(AND(Tableau1[Note_LR_tendance]=47.2,Tableau1[Classe_resp]=5),47.2,IF(AND(Tableau1[Note_LR_tendance]=50,Tableau1[Classe_resp]=5),50,IF(AND(Tableau1[Note_LR_tendance]=55.6,Tableau1[Classe_resp]=5),55.6,IF(AND(Tableau1[Note_LR_tendance]=58.3,Tableau1[Classe_resp]=5),58.3,IF(AND(Tableau1[Note_LR_tendance]=61.1,Tableau1[Classe_resp]=5),61.1,IF(AND(Tableau1[Note_LR_tendance]=66.7,Tableau1[Classe_resp]=5),66.7,IF(AND(Tableau1[Note_LR_tendance]=69.4,Tableau1[Classe_resp]=5),69.4,IF(AND(Tableau1[Note_LR_tendance]=72.2,Tableau1[Classe_resp]=5),72.2,IF(AND(Tableau1[Note_LR_tendance]="NA",Tableau1[Classe_resp]=5),Tableau1[[#This Row],[Note_tot_sans_LR_region]],IF(AND(Tableau1[Note_LR_tendance]=22.2,Tableau1[Classe_resp]=6),27.8,IF(AND(Tableau1[Note_LR_tendance]=25,Tableau1[Classe_resp]=6),30.6,IF(AND(Tableau1[Note_LR_tendance]=27.8,Tableau1[Classe_resp]=6),33.3,IF(AND(Tableau1[Note_LR_tendance]=33.3,Tableau1[Classe_resp]=6),38.9,IF(AND(Tableau1[Note_LR_tendance]=36.1,Tableau1[Classe_resp]=6),41.7,IF(AND(Tableau1[Note_LR_tendance]=38.9,Tableau1[Classe_resp]=6),44.4,IF(AND(Tableau1[Note_LR_tendance]=44.4,Tableau1[Classe_resp]=6),50,IF(AND(Tableau1[Note_LR_tendance]=47.2,Tableau1[Classe_resp]=6),52.8,IF(AND(Tableau1[Note_LR_tendance]=50,Tableau1[Classe_resp]=6),55.6,IF(AND(Tableau1[Note_LR_tendance]=55.6,Tableau1[Classe_resp]=6),61.1,IF(AND(Tableau1[Note_LR_tendance]=58.3,Tableau1[Classe_resp]=6),63.9,IF(AND(Tableau1[Note_LR_tendance]=61.1,Tableau1[Classe_resp]=6),66.7,IF(AND(Tableau1[Note_LR_tendance]=66.7,Tableau1[Classe_resp]=6),72.2,IF(AND(Tableau1[Note_LR_tendance]=69.4,Tableau1[Classe_resp]=6),75,IF(AND(Tableau1[Note_LR_tendance]=72.2,Tableau1[Classe_resp]=6),77.8,IF(AND(Tableau1[Note_LR_tendance]="NA",Tableau1[Classe_resp]=6),Tableau1[[#This Row],[Note_tot_sans_LR_region]],IF(AND(Tableau1[Note_LR_tendance]=22.2,Tableau1[Classe_resp]=7),33.3,IF(AND(Tableau1[Note_LR_tendance]=25,Tableau1[Classe_resp]=7),36.1,IF(AND(Tableau1[Note_LR_tendance]=27.8,Tableau1[Classe_resp]=7),38.9,IF(AND(Tableau1[Note_LR_tendance]=33.3,Tableau1[Classe_resp]=7),44.4,IF(AND(Tableau1[Note_LR_tendance]=36.1,Tableau1[Classe_resp]=7),47.2,IF(AND(Tableau1[Note_LR_tendance]=38.9,Tableau1[Classe_resp]=7),50,IF(AND(Tableau1[Note_LR_tendance]=44.4,Tableau1[Classe_resp]=7),55.6,IF(AND(Tableau1[Note_LR_tendance]=47.2,Tableau1[Classe_resp]=7),58.3,IF(AND(Tableau1[Note_LR_tendance]=50,Tableau1[Classe_resp]=7),61.1,IF(AND(Tableau1[Note_LR_tendance]=55.6,Tableau1[Classe_resp]=7),66.7,IF(AND(Tableau1[Note_LR_tendance]=58.3,Tableau1[Classe_resp]=7),69.4,IF(AND(Tableau1[Note_LR_tendance]=61.1,Tableau1[Classe_resp]=7),72.2,IF(AND(Tableau1[Note_LR_tendance]=66.7,Tableau1[Classe_resp]=7),77.8,IF(AND(Tableau1[Note_LR_tendance]=69.4,Tableau1[Classe_resp]=7),80.6,IF(AND(Tableau1[Note_LR_tendance]=72.2,Tableau1[Classe_resp]=7),83.3,IF(AND(Tableau1[Note_LR_tendance]="NA",Tableau1[Classe_resp]=7),Tableau1[[#This Row],[Note_tot_sans_LR_region]],"NA"))))))))))))))))))))))))))))))))))))))))))))))))</f>
        <v>30.6</v>
      </c>
      <c r="S37">
        <v>7.3</v>
      </c>
      <c r="T37" s="1" t="s">
        <v>190</v>
      </c>
      <c r="U37" t="str">
        <f>IF(Tableau1[Note_tot]="NA","NA",IF(Tableau1[Note_tot]&lt;=$Z$2,"faible",IF(AND(Tableau1[Note_tot]&gt;$Z$2,Tableau1[Note_tot]&lt;=$Z$3),"moyen",IF(Tableau1[Note_tot]&gt;$Z$3,"fort","NA"))))</f>
        <v>moyen</v>
      </c>
      <c r="V37">
        <v>2</v>
      </c>
      <c r="W37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2</v>
      </c>
      <c r="X37">
        <v>10</v>
      </c>
      <c r="Y37">
        <v>1.3</v>
      </c>
    </row>
    <row r="38" spans="1:25" x14ac:dyDescent="0.3">
      <c r="A38" s="1" t="s">
        <v>213</v>
      </c>
      <c r="B38" s="1" t="s">
        <v>136</v>
      </c>
      <c r="C38">
        <v>3670</v>
      </c>
      <c r="D38">
        <v>3670</v>
      </c>
      <c r="E38" s="1" t="s">
        <v>137</v>
      </c>
      <c r="F38" s="1" t="s">
        <v>138</v>
      </c>
      <c r="G38" s="1" t="s">
        <v>29</v>
      </c>
      <c r="H38" s="1" t="s">
        <v>30</v>
      </c>
      <c r="J38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38" t="s">
        <v>85</v>
      </c>
      <c r="L38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38">
        <v>5315.97</v>
      </c>
      <c r="N38">
        <v>107860.13</v>
      </c>
      <c r="O38">
        <v>4.9285774085382617</v>
      </c>
      <c r="P38">
        <v>6</v>
      </c>
      <c r="Q38">
        <v>33.299999999999997</v>
      </c>
      <c r="R38" s="1">
        <f>IF(AND(Tableau1[Note_LR_tendance]=22.2,Tableau1[Classe_resp]=5),22.2,IF(AND(Tableau1[Note_LR_tendance]=25,Tableau1[Classe_resp]=5),25,IF(AND(Tableau1[Note_LR_tendance]=27.8,Tableau1[Classe_resp]=5),27.8,IF(AND(Tableau1[Note_LR_tendance]=33.3,Tableau1[Classe_resp]=5),33.3,IF(AND(Tableau1[Note_LR_tendance]=36.1,Tableau1[Classe_resp]=5),36.1,IF(AND(Tableau1[Note_LR_tendance]=38.9,Tableau1[Classe_resp]=5),38.9,IF(AND(Tableau1[Note_LR_tendance]=44.4,Tableau1[Classe_resp]=5),44.4,IF(AND(Tableau1[Note_LR_tendance]=47.2,Tableau1[Classe_resp]=5),47.2,IF(AND(Tableau1[Note_LR_tendance]=50,Tableau1[Classe_resp]=5),50,IF(AND(Tableau1[Note_LR_tendance]=55.6,Tableau1[Classe_resp]=5),55.6,IF(AND(Tableau1[Note_LR_tendance]=58.3,Tableau1[Classe_resp]=5),58.3,IF(AND(Tableau1[Note_LR_tendance]=61.1,Tableau1[Classe_resp]=5),61.1,IF(AND(Tableau1[Note_LR_tendance]=66.7,Tableau1[Classe_resp]=5),66.7,IF(AND(Tableau1[Note_LR_tendance]=69.4,Tableau1[Classe_resp]=5),69.4,IF(AND(Tableau1[Note_LR_tendance]=72.2,Tableau1[Classe_resp]=5),72.2,IF(AND(Tableau1[Note_LR_tendance]="NA",Tableau1[Classe_resp]=5),Tableau1[[#This Row],[Note_tot_sans_LR_region]],IF(AND(Tableau1[Note_LR_tendance]=22.2,Tableau1[Classe_resp]=6),27.8,IF(AND(Tableau1[Note_LR_tendance]=25,Tableau1[Classe_resp]=6),30.6,IF(AND(Tableau1[Note_LR_tendance]=27.8,Tableau1[Classe_resp]=6),33.3,IF(AND(Tableau1[Note_LR_tendance]=33.3,Tableau1[Classe_resp]=6),38.9,IF(AND(Tableau1[Note_LR_tendance]=36.1,Tableau1[Classe_resp]=6),41.7,IF(AND(Tableau1[Note_LR_tendance]=38.9,Tableau1[Classe_resp]=6),44.4,IF(AND(Tableau1[Note_LR_tendance]=44.4,Tableau1[Classe_resp]=6),50,IF(AND(Tableau1[Note_LR_tendance]=47.2,Tableau1[Classe_resp]=6),52.8,IF(AND(Tableau1[Note_LR_tendance]=50,Tableau1[Classe_resp]=6),55.6,IF(AND(Tableau1[Note_LR_tendance]=55.6,Tableau1[Classe_resp]=6),61.1,IF(AND(Tableau1[Note_LR_tendance]=58.3,Tableau1[Classe_resp]=6),63.9,IF(AND(Tableau1[Note_LR_tendance]=61.1,Tableau1[Classe_resp]=6),66.7,IF(AND(Tableau1[Note_LR_tendance]=66.7,Tableau1[Classe_resp]=6),72.2,IF(AND(Tableau1[Note_LR_tendance]=69.4,Tableau1[Classe_resp]=6),75,IF(AND(Tableau1[Note_LR_tendance]=72.2,Tableau1[Classe_resp]=6),77.8,IF(AND(Tableau1[Note_LR_tendance]="NA",Tableau1[Classe_resp]=6),Tableau1[[#This Row],[Note_tot_sans_LR_region]],IF(AND(Tableau1[Note_LR_tendance]=22.2,Tableau1[Classe_resp]=7),33.3,IF(AND(Tableau1[Note_LR_tendance]=25,Tableau1[Classe_resp]=7),36.1,IF(AND(Tableau1[Note_LR_tendance]=27.8,Tableau1[Classe_resp]=7),38.9,IF(AND(Tableau1[Note_LR_tendance]=33.3,Tableau1[Classe_resp]=7),44.4,IF(AND(Tableau1[Note_LR_tendance]=36.1,Tableau1[Classe_resp]=7),47.2,IF(AND(Tableau1[Note_LR_tendance]=38.9,Tableau1[Classe_resp]=7),50,IF(AND(Tableau1[Note_LR_tendance]=44.4,Tableau1[Classe_resp]=7),55.6,IF(AND(Tableau1[Note_LR_tendance]=47.2,Tableau1[Classe_resp]=7),58.3,IF(AND(Tableau1[Note_LR_tendance]=50,Tableau1[Classe_resp]=7),61.1,IF(AND(Tableau1[Note_LR_tendance]=55.6,Tableau1[Classe_resp]=7),66.7,IF(AND(Tableau1[Note_LR_tendance]=58.3,Tableau1[Classe_resp]=7),69.4,IF(AND(Tableau1[Note_LR_tendance]=61.1,Tableau1[Classe_resp]=7),72.2,IF(AND(Tableau1[Note_LR_tendance]=66.7,Tableau1[Classe_resp]=7),77.8,IF(AND(Tableau1[Note_LR_tendance]=69.4,Tableau1[Classe_resp]=7),80.6,IF(AND(Tableau1[Note_LR_tendance]=72.2,Tableau1[Classe_resp]=7),83.3,IF(AND(Tableau1[Note_LR_tendance]="NA",Tableau1[Classe_resp]=7),Tableau1[[#This Row],[Note_tot_sans_LR_region]],"NA"))))))))))))))))))))))))))))))))))))))))))))))))</f>
        <v>33.299999999999997</v>
      </c>
      <c r="S38">
        <v>0.41</v>
      </c>
      <c r="T38" s="1" t="s">
        <v>190</v>
      </c>
      <c r="U38" t="str">
        <f>IF(Tableau1[Note_tot]="NA","NA",IF(Tableau1[Note_tot]&lt;=$Z$2,"faible",IF(AND(Tableau1[Note_tot]&gt;$Z$2,Tableau1[Note_tot]&lt;=$Z$3),"moyen",IF(Tableau1[Note_tot]&gt;$Z$3,"fort","NA"))))</f>
        <v>moyen</v>
      </c>
      <c r="V38">
        <v>0</v>
      </c>
      <c r="W38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38">
        <v>2</v>
      </c>
      <c r="Y38">
        <v>3</v>
      </c>
    </row>
    <row r="39" spans="1:25" x14ac:dyDescent="0.3">
      <c r="A39" s="1" t="s">
        <v>213</v>
      </c>
      <c r="B39" s="1" t="s">
        <v>92</v>
      </c>
      <c r="C39">
        <v>965</v>
      </c>
      <c r="D39">
        <v>965</v>
      </c>
      <c r="E39" s="1" t="s">
        <v>93</v>
      </c>
      <c r="F39" s="1" t="s">
        <v>94</v>
      </c>
      <c r="G39" s="1" t="s">
        <v>21</v>
      </c>
      <c r="H39" s="1" t="s">
        <v>30</v>
      </c>
      <c r="J39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39" t="s">
        <v>53</v>
      </c>
      <c r="L39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39">
        <v>2121.38</v>
      </c>
      <c r="N39">
        <v>32493.35</v>
      </c>
      <c r="O39">
        <v>6.5286589409833091</v>
      </c>
      <c r="P39">
        <v>6</v>
      </c>
      <c r="Q39">
        <v>27.8</v>
      </c>
      <c r="R39" s="1">
        <f>IF(AND(Tableau1[Note_LR_tendance]=22.2,Tableau1[Classe_resp]=5),22.2,IF(AND(Tableau1[Note_LR_tendance]=25,Tableau1[Classe_resp]=5),25,IF(AND(Tableau1[Note_LR_tendance]=27.8,Tableau1[Classe_resp]=5),27.8,IF(AND(Tableau1[Note_LR_tendance]=33.3,Tableau1[Classe_resp]=5),33.3,IF(AND(Tableau1[Note_LR_tendance]=36.1,Tableau1[Classe_resp]=5),36.1,IF(AND(Tableau1[Note_LR_tendance]=38.9,Tableau1[Classe_resp]=5),38.9,IF(AND(Tableau1[Note_LR_tendance]=44.4,Tableau1[Classe_resp]=5),44.4,IF(AND(Tableau1[Note_LR_tendance]=47.2,Tableau1[Classe_resp]=5),47.2,IF(AND(Tableau1[Note_LR_tendance]=50,Tableau1[Classe_resp]=5),50,IF(AND(Tableau1[Note_LR_tendance]=55.6,Tableau1[Classe_resp]=5),55.6,IF(AND(Tableau1[Note_LR_tendance]=58.3,Tableau1[Classe_resp]=5),58.3,IF(AND(Tableau1[Note_LR_tendance]=61.1,Tableau1[Classe_resp]=5),61.1,IF(AND(Tableau1[Note_LR_tendance]=66.7,Tableau1[Classe_resp]=5),66.7,IF(AND(Tableau1[Note_LR_tendance]=69.4,Tableau1[Classe_resp]=5),69.4,IF(AND(Tableau1[Note_LR_tendance]=72.2,Tableau1[Classe_resp]=5),72.2,IF(AND(Tableau1[Note_LR_tendance]="NA",Tableau1[Classe_resp]=5),Tableau1[[#This Row],[Note_tot_sans_LR_region]],IF(AND(Tableau1[Note_LR_tendance]=22.2,Tableau1[Classe_resp]=6),27.8,IF(AND(Tableau1[Note_LR_tendance]=25,Tableau1[Classe_resp]=6),30.6,IF(AND(Tableau1[Note_LR_tendance]=27.8,Tableau1[Classe_resp]=6),33.3,IF(AND(Tableau1[Note_LR_tendance]=33.3,Tableau1[Classe_resp]=6),38.9,IF(AND(Tableau1[Note_LR_tendance]=36.1,Tableau1[Classe_resp]=6),41.7,IF(AND(Tableau1[Note_LR_tendance]=38.9,Tableau1[Classe_resp]=6),44.4,IF(AND(Tableau1[Note_LR_tendance]=44.4,Tableau1[Classe_resp]=6),50,IF(AND(Tableau1[Note_LR_tendance]=47.2,Tableau1[Classe_resp]=6),52.8,IF(AND(Tableau1[Note_LR_tendance]=50,Tableau1[Classe_resp]=6),55.6,IF(AND(Tableau1[Note_LR_tendance]=55.6,Tableau1[Classe_resp]=6),61.1,IF(AND(Tableau1[Note_LR_tendance]=58.3,Tableau1[Classe_resp]=6),63.9,IF(AND(Tableau1[Note_LR_tendance]=61.1,Tableau1[Classe_resp]=6),66.7,IF(AND(Tableau1[Note_LR_tendance]=66.7,Tableau1[Classe_resp]=6),72.2,IF(AND(Tableau1[Note_LR_tendance]=69.4,Tableau1[Classe_resp]=6),75,IF(AND(Tableau1[Note_LR_tendance]=72.2,Tableau1[Classe_resp]=6),77.8,IF(AND(Tableau1[Note_LR_tendance]="NA",Tableau1[Classe_resp]=6),Tableau1[[#This Row],[Note_tot_sans_LR_region]],IF(AND(Tableau1[Note_LR_tendance]=22.2,Tableau1[Classe_resp]=7),33.3,IF(AND(Tableau1[Note_LR_tendance]=25,Tableau1[Classe_resp]=7),36.1,IF(AND(Tableau1[Note_LR_tendance]=27.8,Tableau1[Classe_resp]=7),38.9,IF(AND(Tableau1[Note_LR_tendance]=33.3,Tableau1[Classe_resp]=7),44.4,IF(AND(Tableau1[Note_LR_tendance]=36.1,Tableau1[Classe_resp]=7),47.2,IF(AND(Tableau1[Note_LR_tendance]=38.9,Tableau1[Classe_resp]=7),50,IF(AND(Tableau1[Note_LR_tendance]=44.4,Tableau1[Classe_resp]=7),55.6,IF(AND(Tableau1[Note_LR_tendance]=47.2,Tableau1[Classe_resp]=7),58.3,IF(AND(Tableau1[Note_LR_tendance]=50,Tableau1[Classe_resp]=7),61.1,IF(AND(Tableau1[Note_LR_tendance]=55.6,Tableau1[Classe_resp]=7),66.7,IF(AND(Tableau1[Note_LR_tendance]=58.3,Tableau1[Classe_resp]=7),69.4,IF(AND(Tableau1[Note_LR_tendance]=61.1,Tableau1[Classe_resp]=7),72.2,IF(AND(Tableau1[Note_LR_tendance]=66.7,Tableau1[Classe_resp]=7),77.8,IF(AND(Tableau1[Note_LR_tendance]=69.4,Tableau1[Classe_resp]=7),80.6,IF(AND(Tableau1[Note_LR_tendance]=72.2,Tableau1[Classe_resp]=7),83.3,IF(AND(Tableau1[Note_LR_tendance]="NA",Tableau1[Classe_resp]=7),Tableau1[[#This Row],[Note_tot_sans_LR_region]],"NA"))))))))))))))))))))))))))))))))))))))))))))))))</f>
        <v>27.8</v>
      </c>
      <c r="S39">
        <v>2.61</v>
      </c>
      <c r="T39" s="1" t="s">
        <v>190</v>
      </c>
      <c r="U39" t="str">
        <f>IF(Tableau1[Note_tot]="NA","NA",IF(Tableau1[Note_tot]&lt;=$Z$2,"faible",IF(AND(Tableau1[Note_tot]&gt;$Z$2,Tableau1[Note_tot]&lt;=$Z$3),"moyen",IF(Tableau1[Note_tot]&gt;$Z$3,"fort","NA"))))</f>
        <v>moyen</v>
      </c>
      <c r="V39">
        <v>0</v>
      </c>
      <c r="W39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39">
        <v>24</v>
      </c>
      <c r="Y39">
        <v>0.95833333333333348</v>
      </c>
    </row>
    <row r="40" spans="1:25" x14ac:dyDescent="0.3">
      <c r="A40" s="1" t="s">
        <v>213</v>
      </c>
      <c r="B40" s="1" t="s">
        <v>89</v>
      </c>
      <c r="C40">
        <v>2489</v>
      </c>
      <c r="D40">
        <v>2489</v>
      </c>
      <c r="E40" s="1" t="s">
        <v>90</v>
      </c>
      <c r="F40" s="1" t="s">
        <v>91</v>
      </c>
      <c r="G40" s="1" t="s">
        <v>21</v>
      </c>
      <c r="H40" s="1" t="s">
        <v>30</v>
      </c>
      <c r="J40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40" t="s">
        <v>53</v>
      </c>
      <c r="L40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40">
        <v>555.78</v>
      </c>
      <c r="N40">
        <v>7507</v>
      </c>
      <c r="O40">
        <v>7.4034900759291329</v>
      </c>
      <c r="P40">
        <v>7</v>
      </c>
      <c r="Q40">
        <v>33.299999999999997</v>
      </c>
      <c r="R40" s="1">
        <f>IF(AND(Tableau1[Note_LR_tendance]=22.2,Tableau1[Classe_resp]=5),22.2,IF(AND(Tableau1[Note_LR_tendance]=25,Tableau1[Classe_resp]=5),25,IF(AND(Tableau1[Note_LR_tendance]=27.8,Tableau1[Classe_resp]=5),27.8,IF(AND(Tableau1[Note_LR_tendance]=33.3,Tableau1[Classe_resp]=5),33.3,IF(AND(Tableau1[Note_LR_tendance]=36.1,Tableau1[Classe_resp]=5),36.1,IF(AND(Tableau1[Note_LR_tendance]=38.9,Tableau1[Classe_resp]=5),38.9,IF(AND(Tableau1[Note_LR_tendance]=44.4,Tableau1[Classe_resp]=5),44.4,IF(AND(Tableau1[Note_LR_tendance]=47.2,Tableau1[Classe_resp]=5),47.2,IF(AND(Tableau1[Note_LR_tendance]=50,Tableau1[Classe_resp]=5),50,IF(AND(Tableau1[Note_LR_tendance]=55.6,Tableau1[Classe_resp]=5),55.6,IF(AND(Tableau1[Note_LR_tendance]=58.3,Tableau1[Classe_resp]=5),58.3,IF(AND(Tableau1[Note_LR_tendance]=61.1,Tableau1[Classe_resp]=5),61.1,IF(AND(Tableau1[Note_LR_tendance]=66.7,Tableau1[Classe_resp]=5),66.7,IF(AND(Tableau1[Note_LR_tendance]=69.4,Tableau1[Classe_resp]=5),69.4,IF(AND(Tableau1[Note_LR_tendance]=72.2,Tableau1[Classe_resp]=5),72.2,IF(AND(Tableau1[Note_LR_tendance]="NA",Tableau1[Classe_resp]=5),Tableau1[[#This Row],[Note_tot_sans_LR_region]],IF(AND(Tableau1[Note_LR_tendance]=22.2,Tableau1[Classe_resp]=6),27.8,IF(AND(Tableau1[Note_LR_tendance]=25,Tableau1[Classe_resp]=6),30.6,IF(AND(Tableau1[Note_LR_tendance]=27.8,Tableau1[Classe_resp]=6),33.3,IF(AND(Tableau1[Note_LR_tendance]=33.3,Tableau1[Classe_resp]=6),38.9,IF(AND(Tableau1[Note_LR_tendance]=36.1,Tableau1[Classe_resp]=6),41.7,IF(AND(Tableau1[Note_LR_tendance]=38.9,Tableau1[Classe_resp]=6),44.4,IF(AND(Tableau1[Note_LR_tendance]=44.4,Tableau1[Classe_resp]=6),50,IF(AND(Tableau1[Note_LR_tendance]=47.2,Tableau1[Classe_resp]=6),52.8,IF(AND(Tableau1[Note_LR_tendance]=50,Tableau1[Classe_resp]=6),55.6,IF(AND(Tableau1[Note_LR_tendance]=55.6,Tableau1[Classe_resp]=6),61.1,IF(AND(Tableau1[Note_LR_tendance]=58.3,Tableau1[Classe_resp]=6),63.9,IF(AND(Tableau1[Note_LR_tendance]=61.1,Tableau1[Classe_resp]=6),66.7,IF(AND(Tableau1[Note_LR_tendance]=66.7,Tableau1[Classe_resp]=6),72.2,IF(AND(Tableau1[Note_LR_tendance]=69.4,Tableau1[Classe_resp]=6),75,IF(AND(Tableau1[Note_LR_tendance]=72.2,Tableau1[Classe_resp]=6),77.8,IF(AND(Tableau1[Note_LR_tendance]="NA",Tableau1[Classe_resp]=6),Tableau1[[#This Row],[Note_tot_sans_LR_region]],IF(AND(Tableau1[Note_LR_tendance]=22.2,Tableau1[Classe_resp]=7),33.3,IF(AND(Tableau1[Note_LR_tendance]=25,Tableau1[Classe_resp]=7),36.1,IF(AND(Tableau1[Note_LR_tendance]=27.8,Tableau1[Classe_resp]=7),38.9,IF(AND(Tableau1[Note_LR_tendance]=33.3,Tableau1[Classe_resp]=7),44.4,IF(AND(Tableau1[Note_LR_tendance]=36.1,Tableau1[Classe_resp]=7),47.2,IF(AND(Tableau1[Note_LR_tendance]=38.9,Tableau1[Classe_resp]=7),50,IF(AND(Tableau1[Note_LR_tendance]=44.4,Tableau1[Classe_resp]=7),55.6,IF(AND(Tableau1[Note_LR_tendance]=47.2,Tableau1[Classe_resp]=7),58.3,IF(AND(Tableau1[Note_LR_tendance]=50,Tableau1[Classe_resp]=7),61.1,IF(AND(Tableau1[Note_LR_tendance]=55.6,Tableau1[Classe_resp]=7),66.7,IF(AND(Tableau1[Note_LR_tendance]=58.3,Tableau1[Classe_resp]=7),69.4,IF(AND(Tableau1[Note_LR_tendance]=61.1,Tableau1[Classe_resp]=7),72.2,IF(AND(Tableau1[Note_LR_tendance]=66.7,Tableau1[Classe_resp]=7),77.8,IF(AND(Tableau1[Note_LR_tendance]=69.4,Tableau1[Classe_resp]=7),80.6,IF(AND(Tableau1[Note_LR_tendance]=72.2,Tableau1[Classe_resp]=7),83.3,IF(AND(Tableau1[Note_LR_tendance]="NA",Tableau1[Classe_resp]=7),Tableau1[[#This Row],[Note_tot_sans_LR_region]],"NA"))))))))))))))))))))))))))))))))))))))))))))))))</f>
        <v>33.299999999999997</v>
      </c>
      <c r="S40">
        <v>5.12</v>
      </c>
      <c r="T40" s="1" t="s">
        <v>190</v>
      </c>
      <c r="U40" t="str">
        <f>IF(Tableau1[Note_tot]="NA","NA",IF(Tableau1[Note_tot]&lt;=$Z$2,"faible",IF(AND(Tableau1[Note_tot]&gt;$Z$2,Tableau1[Note_tot]&lt;=$Z$3),"moyen",IF(Tableau1[Note_tot]&gt;$Z$3,"fort","NA"))))</f>
        <v>moyen</v>
      </c>
      <c r="V40">
        <v>0</v>
      </c>
      <c r="W40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40">
        <v>12</v>
      </c>
      <c r="Y40">
        <v>1</v>
      </c>
    </row>
    <row r="41" spans="1:25" x14ac:dyDescent="0.3">
      <c r="A41" s="1" t="s">
        <v>213</v>
      </c>
      <c r="B41" s="1" t="s">
        <v>38</v>
      </c>
      <c r="C41">
        <v>2878</v>
      </c>
      <c r="D41">
        <v>2878</v>
      </c>
      <c r="E41" s="1" t="s">
        <v>39</v>
      </c>
      <c r="F41" s="1" t="s">
        <v>40</v>
      </c>
      <c r="G41" s="1" t="s">
        <v>29</v>
      </c>
      <c r="H41" s="1" t="s">
        <v>31</v>
      </c>
      <c r="J41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41" t="s">
        <v>23</v>
      </c>
      <c r="L41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41">
        <v>1706.23</v>
      </c>
      <c r="N41">
        <v>23405.8</v>
      </c>
      <c r="O41">
        <v>7.2897743294397124</v>
      </c>
      <c r="P41">
        <v>7</v>
      </c>
      <c r="Q41">
        <v>47.2</v>
      </c>
      <c r="R41" s="1">
        <f>IF(AND(Tableau1[Note_LR_tendance]=22.2,Tableau1[Classe_resp]=5),22.2,IF(AND(Tableau1[Note_LR_tendance]=25,Tableau1[Classe_resp]=5),25,IF(AND(Tableau1[Note_LR_tendance]=27.8,Tableau1[Classe_resp]=5),27.8,IF(AND(Tableau1[Note_LR_tendance]=33.3,Tableau1[Classe_resp]=5),33.3,IF(AND(Tableau1[Note_LR_tendance]=36.1,Tableau1[Classe_resp]=5),36.1,IF(AND(Tableau1[Note_LR_tendance]=38.9,Tableau1[Classe_resp]=5),38.9,IF(AND(Tableau1[Note_LR_tendance]=44.4,Tableau1[Classe_resp]=5),44.4,IF(AND(Tableau1[Note_LR_tendance]=47.2,Tableau1[Classe_resp]=5),47.2,IF(AND(Tableau1[Note_LR_tendance]=50,Tableau1[Classe_resp]=5),50,IF(AND(Tableau1[Note_LR_tendance]=55.6,Tableau1[Classe_resp]=5),55.6,IF(AND(Tableau1[Note_LR_tendance]=58.3,Tableau1[Classe_resp]=5),58.3,IF(AND(Tableau1[Note_LR_tendance]=61.1,Tableau1[Classe_resp]=5),61.1,IF(AND(Tableau1[Note_LR_tendance]=66.7,Tableau1[Classe_resp]=5),66.7,IF(AND(Tableau1[Note_LR_tendance]=69.4,Tableau1[Classe_resp]=5),69.4,IF(AND(Tableau1[Note_LR_tendance]=72.2,Tableau1[Classe_resp]=5),72.2,IF(AND(Tableau1[Note_LR_tendance]="NA",Tableau1[Classe_resp]=5),Tableau1[[#This Row],[Note_tot_sans_LR_region]],IF(AND(Tableau1[Note_LR_tendance]=22.2,Tableau1[Classe_resp]=6),27.8,IF(AND(Tableau1[Note_LR_tendance]=25,Tableau1[Classe_resp]=6),30.6,IF(AND(Tableau1[Note_LR_tendance]=27.8,Tableau1[Classe_resp]=6),33.3,IF(AND(Tableau1[Note_LR_tendance]=33.3,Tableau1[Classe_resp]=6),38.9,IF(AND(Tableau1[Note_LR_tendance]=36.1,Tableau1[Classe_resp]=6),41.7,IF(AND(Tableau1[Note_LR_tendance]=38.9,Tableau1[Classe_resp]=6),44.4,IF(AND(Tableau1[Note_LR_tendance]=44.4,Tableau1[Classe_resp]=6),50,IF(AND(Tableau1[Note_LR_tendance]=47.2,Tableau1[Classe_resp]=6),52.8,IF(AND(Tableau1[Note_LR_tendance]=50,Tableau1[Classe_resp]=6),55.6,IF(AND(Tableau1[Note_LR_tendance]=55.6,Tableau1[Classe_resp]=6),61.1,IF(AND(Tableau1[Note_LR_tendance]=58.3,Tableau1[Classe_resp]=6),63.9,IF(AND(Tableau1[Note_LR_tendance]=61.1,Tableau1[Classe_resp]=6),66.7,IF(AND(Tableau1[Note_LR_tendance]=66.7,Tableau1[Classe_resp]=6),72.2,IF(AND(Tableau1[Note_LR_tendance]=69.4,Tableau1[Classe_resp]=6),75,IF(AND(Tableau1[Note_LR_tendance]=72.2,Tableau1[Classe_resp]=6),77.8,IF(AND(Tableau1[Note_LR_tendance]="NA",Tableau1[Classe_resp]=6),Tableau1[[#This Row],[Note_tot_sans_LR_region]],IF(AND(Tableau1[Note_LR_tendance]=22.2,Tableau1[Classe_resp]=7),33.3,IF(AND(Tableau1[Note_LR_tendance]=25,Tableau1[Classe_resp]=7),36.1,IF(AND(Tableau1[Note_LR_tendance]=27.8,Tableau1[Classe_resp]=7),38.9,IF(AND(Tableau1[Note_LR_tendance]=33.3,Tableau1[Classe_resp]=7),44.4,IF(AND(Tableau1[Note_LR_tendance]=36.1,Tableau1[Classe_resp]=7),47.2,IF(AND(Tableau1[Note_LR_tendance]=38.9,Tableau1[Classe_resp]=7),50,IF(AND(Tableau1[Note_LR_tendance]=44.4,Tableau1[Classe_resp]=7),55.6,IF(AND(Tableau1[Note_LR_tendance]=47.2,Tableau1[Classe_resp]=7),58.3,IF(AND(Tableau1[Note_LR_tendance]=50,Tableau1[Classe_resp]=7),61.1,IF(AND(Tableau1[Note_LR_tendance]=55.6,Tableau1[Classe_resp]=7),66.7,IF(AND(Tableau1[Note_LR_tendance]=58.3,Tableau1[Classe_resp]=7),69.4,IF(AND(Tableau1[Note_LR_tendance]=61.1,Tableau1[Classe_resp]=7),72.2,IF(AND(Tableau1[Note_LR_tendance]=66.7,Tableau1[Classe_resp]=7),77.8,IF(AND(Tableau1[Note_LR_tendance]=69.4,Tableau1[Classe_resp]=7),80.6,IF(AND(Tableau1[Note_LR_tendance]=72.2,Tableau1[Classe_resp]=7),83.3,IF(AND(Tableau1[Note_LR_tendance]="NA",Tableau1[Classe_resp]=7),Tableau1[[#This Row],[Note_tot_sans_LR_region]],"NA"))))))))))))))))))))))))))))))))))))))))))))))))</f>
        <v>47.2</v>
      </c>
      <c r="S41">
        <v>4.74</v>
      </c>
      <c r="T41" s="1" t="s">
        <v>189</v>
      </c>
      <c r="U41" t="str">
        <f>IF(Tableau1[Note_tot]="NA","NA",IF(Tableau1[Note_tot]&lt;=$Z$2,"faible",IF(AND(Tableau1[Note_tot]&gt;$Z$2,Tableau1[Note_tot]&lt;=$Z$3),"moyen",IF(Tableau1[Note_tot]&gt;$Z$3,"fort","NA"))))</f>
        <v>fort</v>
      </c>
      <c r="V41">
        <v>2</v>
      </c>
      <c r="W41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2</v>
      </c>
      <c r="X41">
        <v>17</v>
      </c>
      <c r="Y41">
        <v>0.88235294117647056</v>
      </c>
    </row>
    <row r="42" spans="1:25" x14ac:dyDescent="0.3">
      <c r="A42" s="1" t="s">
        <v>213</v>
      </c>
      <c r="B42" s="1" t="s">
        <v>120</v>
      </c>
      <c r="C42">
        <v>2497</v>
      </c>
      <c r="D42">
        <v>2497</v>
      </c>
      <c r="E42" s="1" t="s">
        <v>121</v>
      </c>
      <c r="F42" s="1" t="s">
        <v>122</v>
      </c>
      <c r="G42" s="1" t="s">
        <v>29</v>
      </c>
      <c r="H42" s="1" t="s">
        <v>30</v>
      </c>
      <c r="J42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42" t="s">
        <v>53</v>
      </c>
      <c r="L42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42">
        <v>1425.04</v>
      </c>
      <c r="N42">
        <v>19337.95</v>
      </c>
      <c r="O42">
        <v>7.3691368526653553</v>
      </c>
      <c r="P42">
        <v>7</v>
      </c>
      <c r="Q42">
        <v>33.299999999999997</v>
      </c>
      <c r="R42" s="1">
        <f>IF(AND(Tableau1[Note_LR_tendance]=22.2,Tableau1[Classe_resp]=5),22.2,IF(AND(Tableau1[Note_LR_tendance]=25,Tableau1[Classe_resp]=5),25,IF(AND(Tableau1[Note_LR_tendance]=27.8,Tableau1[Classe_resp]=5),27.8,IF(AND(Tableau1[Note_LR_tendance]=33.3,Tableau1[Classe_resp]=5),33.3,IF(AND(Tableau1[Note_LR_tendance]=36.1,Tableau1[Classe_resp]=5),36.1,IF(AND(Tableau1[Note_LR_tendance]=38.9,Tableau1[Classe_resp]=5),38.9,IF(AND(Tableau1[Note_LR_tendance]=44.4,Tableau1[Classe_resp]=5),44.4,IF(AND(Tableau1[Note_LR_tendance]=47.2,Tableau1[Classe_resp]=5),47.2,IF(AND(Tableau1[Note_LR_tendance]=50,Tableau1[Classe_resp]=5),50,IF(AND(Tableau1[Note_LR_tendance]=55.6,Tableau1[Classe_resp]=5),55.6,IF(AND(Tableau1[Note_LR_tendance]=58.3,Tableau1[Classe_resp]=5),58.3,IF(AND(Tableau1[Note_LR_tendance]=61.1,Tableau1[Classe_resp]=5),61.1,IF(AND(Tableau1[Note_LR_tendance]=66.7,Tableau1[Classe_resp]=5),66.7,IF(AND(Tableau1[Note_LR_tendance]=69.4,Tableau1[Classe_resp]=5),69.4,IF(AND(Tableau1[Note_LR_tendance]=72.2,Tableau1[Classe_resp]=5),72.2,IF(AND(Tableau1[Note_LR_tendance]="NA",Tableau1[Classe_resp]=5),Tableau1[[#This Row],[Note_tot_sans_LR_region]],IF(AND(Tableau1[Note_LR_tendance]=22.2,Tableau1[Classe_resp]=6),27.8,IF(AND(Tableau1[Note_LR_tendance]=25,Tableau1[Classe_resp]=6),30.6,IF(AND(Tableau1[Note_LR_tendance]=27.8,Tableau1[Classe_resp]=6),33.3,IF(AND(Tableau1[Note_LR_tendance]=33.3,Tableau1[Classe_resp]=6),38.9,IF(AND(Tableau1[Note_LR_tendance]=36.1,Tableau1[Classe_resp]=6),41.7,IF(AND(Tableau1[Note_LR_tendance]=38.9,Tableau1[Classe_resp]=6),44.4,IF(AND(Tableau1[Note_LR_tendance]=44.4,Tableau1[Classe_resp]=6),50,IF(AND(Tableau1[Note_LR_tendance]=47.2,Tableau1[Classe_resp]=6),52.8,IF(AND(Tableau1[Note_LR_tendance]=50,Tableau1[Classe_resp]=6),55.6,IF(AND(Tableau1[Note_LR_tendance]=55.6,Tableau1[Classe_resp]=6),61.1,IF(AND(Tableau1[Note_LR_tendance]=58.3,Tableau1[Classe_resp]=6),63.9,IF(AND(Tableau1[Note_LR_tendance]=61.1,Tableau1[Classe_resp]=6),66.7,IF(AND(Tableau1[Note_LR_tendance]=66.7,Tableau1[Classe_resp]=6),72.2,IF(AND(Tableau1[Note_LR_tendance]=69.4,Tableau1[Classe_resp]=6),75,IF(AND(Tableau1[Note_LR_tendance]=72.2,Tableau1[Classe_resp]=6),77.8,IF(AND(Tableau1[Note_LR_tendance]="NA",Tableau1[Classe_resp]=6),Tableau1[[#This Row],[Note_tot_sans_LR_region]],IF(AND(Tableau1[Note_LR_tendance]=22.2,Tableau1[Classe_resp]=7),33.3,IF(AND(Tableau1[Note_LR_tendance]=25,Tableau1[Classe_resp]=7),36.1,IF(AND(Tableau1[Note_LR_tendance]=27.8,Tableau1[Classe_resp]=7),38.9,IF(AND(Tableau1[Note_LR_tendance]=33.3,Tableau1[Classe_resp]=7),44.4,IF(AND(Tableau1[Note_LR_tendance]=36.1,Tableau1[Classe_resp]=7),47.2,IF(AND(Tableau1[Note_LR_tendance]=38.9,Tableau1[Classe_resp]=7),50,IF(AND(Tableau1[Note_LR_tendance]=44.4,Tableau1[Classe_resp]=7),55.6,IF(AND(Tableau1[Note_LR_tendance]=47.2,Tableau1[Classe_resp]=7),58.3,IF(AND(Tableau1[Note_LR_tendance]=50,Tableau1[Classe_resp]=7),61.1,IF(AND(Tableau1[Note_LR_tendance]=55.6,Tableau1[Classe_resp]=7),66.7,IF(AND(Tableau1[Note_LR_tendance]=58.3,Tableau1[Classe_resp]=7),69.4,IF(AND(Tableau1[Note_LR_tendance]=61.1,Tableau1[Classe_resp]=7),72.2,IF(AND(Tableau1[Note_LR_tendance]=66.7,Tableau1[Classe_resp]=7),77.8,IF(AND(Tableau1[Note_LR_tendance]=69.4,Tableau1[Classe_resp]=7),80.6,IF(AND(Tableau1[Note_LR_tendance]=72.2,Tableau1[Classe_resp]=7),83.3,IF(AND(Tableau1[Note_LR_tendance]="NA",Tableau1[Classe_resp]=7),Tableau1[[#This Row],[Note_tot_sans_LR_region]],"NA"))))))))))))))))))))))))))))))))))))))))))))))))</f>
        <v>33.299999999999997</v>
      </c>
      <c r="S42">
        <v>4.83</v>
      </c>
      <c r="T42" s="1" t="s">
        <v>190</v>
      </c>
      <c r="U42" t="str">
        <f>IF(Tableau1[Note_tot]="NA","NA",IF(Tableau1[Note_tot]&lt;=$Z$2,"faible",IF(AND(Tableau1[Note_tot]&gt;$Z$2,Tableau1[Note_tot]&lt;=$Z$3),"moyen",IF(Tableau1[Note_tot]&gt;$Z$3,"fort","NA"))))</f>
        <v>moyen</v>
      </c>
      <c r="V42">
        <v>0</v>
      </c>
      <c r="W42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42">
        <v>33</v>
      </c>
      <c r="Y42">
        <v>0.96969696969696972</v>
      </c>
    </row>
    <row r="43" spans="1:25" x14ac:dyDescent="0.3">
      <c r="A43" s="1" t="s">
        <v>213</v>
      </c>
      <c r="B43" s="1" t="s">
        <v>98</v>
      </c>
      <c r="C43">
        <v>3059</v>
      </c>
      <c r="D43">
        <v>3059</v>
      </c>
      <c r="E43" s="1" t="s">
        <v>99</v>
      </c>
      <c r="F43" s="1" t="s">
        <v>100</v>
      </c>
      <c r="G43" s="1" t="s">
        <v>21</v>
      </c>
      <c r="H43" s="1" t="s">
        <v>30</v>
      </c>
      <c r="J43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43">
        <v>0</v>
      </c>
      <c r="L43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43">
        <v>12375.55</v>
      </c>
      <c r="N43">
        <v>148198.31</v>
      </c>
      <c r="O43">
        <v>8.3506687761824008</v>
      </c>
      <c r="P43">
        <v>7</v>
      </c>
      <c r="Q43">
        <v>33.299999999999997</v>
      </c>
      <c r="R43" s="1">
        <f>IF(AND(Tableau1[Note_LR_tendance]=22.2,Tableau1[Classe_resp]=5),22.2,IF(AND(Tableau1[Note_LR_tendance]=25,Tableau1[Classe_resp]=5),25,IF(AND(Tableau1[Note_LR_tendance]=27.8,Tableau1[Classe_resp]=5),27.8,IF(AND(Tableau1[Note_LR_tendance]=33.3,Tableau1[Classe_resp]=5),33.3,IF(AND(Tableau1[Note_LR_tendance]=36.1,Tableau1[Classe_resp]=5),36.1,IF(AND(Tableau1[Note_LR_tendance]=38.9,Tableau1[Classe_resp]=5),38.9,IF(AND(Tableau1[Note_LR_tendance]=44.4,Tableau1[Classe_resp]=5),44.4,IF(AND(Tableau1[Note_LR_tendance]=47.2,Tableau1[Classe_resp]=5),47.2,IF(AND(Tableau1[Note_LR_tendance]=50,Tableau1[Classe_resp]=5),50,IF(AND(Tableau1[Note_LR_tendance]=55.6,Tableau1[Classe_resp]=5),55.6,IF(AND(Tableau1[Note_LR_tendance]=58.3,Tableau1[Classe_resp]=5),58.3,IF(AND(Tableau1[Note_LR_tendance]=61.1,Tableau1[Classe_resp]=5),61.1,IF(AND(Tableau1[Note_LR_tendance]=66.7,Tableau1[Classe_resp]=5),66.7,IF(AND(Tableau1[Note_LR_tendance]=69.4,Tableau1[Classe_resp]=5),69.4,IF(AND(Tableau1[Note_LR_tendance]=72.2,Tableau1[Classe_resp]=5),72.2,IF(AND(Tableau1[Note_LR_tendance]="NA",Tableau1[Classe_resp]=5),Tableau1[[#This Row],[Note_tot_sans_LR_region]],IF(AND(Tableau1[Note_LR_tendance]=22.2,Tableau1[Classe_resp]=6),27.8,IF(AND(Tableau1[Note_LR_tendance]=25,Tableau1[Classe_resp]=6),30.6,IF(AND(Tableau1[Note_LR_tendance]=27.8,Tableau1[Classe_resp]=6),33.3,IF(AND(Tableau1[Note_LR_tendance]=33.3,Tableau1[Classe_resp]=6),38.9,IF(AND(Tableau1[Note_LR_tendance]=36.1,Tableau1[Classe_resp]=6),41.7,IF(AND(Tableau1[Note_LR_tendance]=38.9,Tableau1[Classe_resp]=6),44.4,IF(AND(Tableau1[Note_LR_tendance]=44.4,Tableau1[Classe_resp]=6),50,IF(AND(Tableau1[Note_LR_tendance]=47.2,Tableau1[Classe_resp]=6),52.8,IF(AND(Tableau1[Note_LR_tendance]=50,Tableau1[Classe_resp]=6),55.6,IF(AND(Tableau1[Note_LR_tendance]=55.6,Tableau1[Classe_resp]=6),61.1,IF(AND(Tableau1[Note_LR_tendance]=58.3,Tableau1[Classe_resp]=6),63.9,IF(AND(Tableau1[Note_LR_tendance]=61.1,Tableau1[Classe_resp]=6),66.7,IF(AND(Tableau1[Note_LR_tendance]=66.7,Tableau1[Classe_resp]=6),72.2,IF(AND(Tableau1[Note_LR_tendance]=69.4,Tableau1[Classe_resp]=6),75,IF(AND(Tableau1[Note_LR_tendance]=72.2,Tableau1[Classe_resp]=6),77.8,IF(AND(Tableau1[Note_LR_tendance]="NA",Tableau1[Classe_resp]=6),Tableau1[[#This Row],[Note_tot_sans_LR_region]],IF(AND(Tableau1[Note_LR_tendance]=22.2,Tableau1[Classe_resp]=7),33.3,IF(AND(Tableau1[Note_LR_tendance]=25,Tableau1[Classe_resp]=7),36.1,IF(AND(Tableau1[Note_LR_tendance]=27.8,Tableau1[Classe_resp]=7),38.9,IF(AND(Tableau1[Note_LR_tendance]=33.3,Tableau1[Classe_resp]=7),44.4,IF(AND(Tableau1[Note_LR_tendance]=36.1,Tableau1[Classe_resp]=7),47.2,IF(AND(Tableau1[Note_LR_tendance]=38.9,Tableau1[Classe_resp]=7),50,IF(AND(Tableau1[Note_LR_tendance]=44.4,Tableau1[Classe_resp]=7),55.6,IF(AND(Tableau1[Note_LR_tendance]=47.2,Tableau1[Classe_resp]=7),58.3,IF(AND(Tableau1[Note_LR_tendance]=50,Tableau1[Classe_resp]=7),61.1,IF(AND(Tableau1[Note_LR_tendance]=55.6,Tableau1[Classe_resp]=7),66.7,IF(AND(Tableau1[Note_LR_tendance]=58.3,Tableau1[Classe_resp]=7),69.4,IF(AND(Tableau1[Note_LR_tendance]=61.1,Tableau1[Classe_resp]=7),72.2,IF(AND(Tableau1[Note_LR_tendance]=66.7,Tableau1[Classe_resp]=7),77.8,IF(AND(Tableau1[Note_LR_tendance]=69.4,Tableau1[Classe_resp]=7),80.6,IF(AND(Tableau1[Note_LR_tendance]=72.2,Tableau1[Classe_resp]=7),83.3,IF(AND(Tableau1[Note_LR_tendance]="NA",Tableau1[Classe_resp]=7),Tableau1[[#This Row],[Note_tot_sans_LR_region]],"NA"))))))))))))))))))))))))))))))))))))))))))))))))</f>
        <v>33.299999999999997</v>
      </c>
      <c r="S43">
        <v>1.41</v>
      </c>
      <c r="T43" s="1" t="s">
        <v>190</v>
      </c>
      <c r="U43" t="str">
        <f>IF(Tableau1[Note_tot]="NA","NA",IF(Tableau1[Note_tot]&lt;=$Z$2,"faible",IF(AND(Tableau1[Note_tot]&gt;$Z$2,Tableau1[Note_tot]&lt;=$Z$3),"moyen",IF(Tableau1[Note_tot]&gt;$Z$3,"fort","NA"))))</f>
        <v>moyen</v>
      </c>
      <c r="V43">
        <v>0</v>
      </c>
      <c r="W43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43">
        <v>10</v>
      </c>
      <c r="Y43">
        <v>1</v>
      </c>
    </row>
    <row r="44" spans="1:25" x14ac:dyDescent="0.3">
      <c r="A44" s="1" t="s">
        <v>213</v>
      </c>
      <c r="B44" s="1" t="s">
        <v>61</v>
      </c>
      <c r="C44">
        <v>4023</v>
      </c>
      <c r="D44">
        <v>4023</v>
      </c>
      <c r="E44" s="1" t="s">
        <v>62</v>
      </c>
      <c r="F44" s="1" t="s">
        <v>63</v>
      </c>
      <c r="G44" s="1" t="s">
        <v>29</v>
      </c>
      <c r="H44" s="1" t="s">
        <v>30</v>
      </c>
      <c r="J44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44">
        <v>0</v>
      </c>
      <c r="L44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44">
        <v>1190.6199999999999</v>
      </c>
      <c r="N44">
        <v>14620.339999999998</v>
      </c>
      <c r="O44">
        <v>8.1435862640677303</v>
      </c>
      <c r="P44">
        <v>7</v>
      </c>
      <c r="Q44">
        <v>33.299999999999997</v>
      </c>
      <c r="R44" s="1">
        <f>IF(AND(Tableau1[Note_LR_tendance]=22.2,Tableau1[Classe_resp]=5),22.2,IF(AND(Tableau1[Note_LR_tendance]=25,Tableau1[Classe_resp]=5),25,IF(AND(Tableau1[Note_LR_tendance]=27.8,Tableau1[Classe_resp]=5),27.8,IF(AND(Tableau1[Note_LR_tendance]=33.3,Tableau1[Classe_resp]=5),33.3,IF(AND(Tableau1[Note_LR_tendance]=36.1,Tableau1[Classe_resp]=5),36.1,IF(AND(Tableau1[Note_LR_tendance]=38.9,Tableau1[Classe_resp]=5),38.9,IF(AND(Tableau1[Note_LR_tendance]=44.4,Tableau1[Classe_resp]=5),44.4,IF(AND(Tableau1[Note_LR_tendance]=47.2,Tableau1[Classe_resp]=5),47.2,IF(AND(Tableau1[Note_LR_tendance]=50,Tableau1[Classe_resp]=5),50,IF(AND(Tableau1[Note_LR_tendance]=55.6,Tableau1[Classe_resp]=5),55.6,IF(AND(Tableau1[Note_LR_tendance]=58.3,Tableau1[Classe_resp]=5),58.3,IF(AND(Tableau1[Note_LR_tendance]=61.1,Tableau1[Classe_resp]=5),61.1,IF(AND(Tableau1[Note_LR_tendance]=66.7,Tableau1[Classe_resp]=5),66.7,IF(AND(Tableau1[Note_LR_tendance]=69.4,Tableau1[Classe_resp]=5),69.4,IF(AND(Tableau1[Note_LR_tendance]=72.2,Tableau1[Classe_resp]=5),72.2,IF(AND(Tableau1[Note_LR_tendance]="NA",Tableau1[Classe_resp]=5),Tableau1[[#This Row],[Note_tot_sans_LR_region]],IF(AND(Tableau1[Note_LR_tendance]=22.2,Tableau1[Classe_resp]=6),27.8,IF(AND(Tableau1[Note_LR_tendance]=25,Tableau1[Classe_resp]=6),30.6,IF(AND(Tableau1[Note_LR_tendance]=27.8,Tableau1[Classe_resp]=6),33.3,IF(AND(Tableau1[Note_LR_tendance]=33.3,Tableau1[Classe_resp]=6),38.9,IF(AND(Tableau1[Note_LR_tendance]=36.1,Tableau1[Classe_resp]=6),41.7,IF(AND(Tableau1[Note_LR_tendance]=38.9,Tableau1[Classe_resp]=6),44.4,IF(AND(Tableau1[Note_LR_tendance]=44.4,Tableau1[Classe_resp]=6),50,IF(AND(Tableau1[Note_LR_tendance]=47.2,Tableau1[Classe_resp]=6),52.8,IF(AND(Tableau1[Note_LR_tendance]=50,Tableau1[Classe_resp]=6),55.6,IF(AND(Tableau1[Note_LR_tendance]=55.6,Tableau1[Classe_resp]=6),61.1,IF(AND(Tableau1[Note_LR_tendance]=58.3,Tableau1[Classe_resp]=6),63.9,IF(AND(Tableau1[Note_LR_tendance]=61.1,Tableau1[Classe_resp]=6),66.7,IF(AND(Tableau1[Note_LR_tendance]=66.7,Tableau1[Classe_resp]=6),72.2,IF(AND(Tableau1[Note_LR_tendance]=69.4,Tableau1[Classe_resp]=6),75,IF(AND(Tableau1[Note_LR_tendance]=72.2,Tableau1[Classe_resp]=6),77.8,IF(AND(Tableau1[Note_LR_tendance]="NA",Tableau1[Classe_resp]=6),Tableau1[[#This Row],[Note_tot_sans_LR_region]],IF(AND(Tableau1[Note_LR_tendance]=22.2,Tableau1[Classe_resp]=7),33.3,IF(AND(Tableau1[Note_LR_tendance]=25,Tableau1[Classe_resp]=7),36.1,IF(AND(Tableau1[Note_LR_tendance]=27.8,Tableau1[Classe_resp]=7),38.9,IF(AND(Tableau1[Note_LR_tendance]=33.3,Tableau1[Classe_resp]=7),44.4,IF(AND(Tableau1[Note_LR_tendance]=36.1,Tableau1[Classe_resp]=7),47.2,IF(AND(Tableau1[Note_LR_tendance]=38.9,Tableau1[Classe_resp]=7),50,IF(AND(Tableau1[Note_LR_tendance]=44.4,Tableau1[Classe_resp]=7),55.6,IF(AND(Tableau1[Note_LR_tendance]=47.2,Tableau1[Classe_resp]=7),58.3,IF(AND(Tableau1[Note_LR_tendance]=50,Tableau1[Classe_resp]=7),61.1,IF(AND(Tableau1[Note_LR_tendance]=55.6,Tableau1[Classe_resp]=7),66.7,IF(AND(Tableau1[Note_LR_tendance]=58.3,Tableau1[Classe_resp]=7),69.4,IF(AND(Tableau1[Note_LR_tendance]=61.1,Tableau1[Classe_resp]=7),72.2,IF(AND(Tableau1[Note_LR_tendance]=66.7,Tableau1[Classe_resp]=7),77.8,IF(AND(Tableau1[Note_LR_tendance]=69.4,Tableau1[Classe_resp]=7),80.6,IF(AND(Tableau1[Note_LR_tendance]=72.2,Tableau1[Classe_resp]=7),83.3,IF(AND(Tableau1[Note_LR_tendance]="NA",Tableau1[Classe_resp]=7),Tableau1[[#This Row],[Note_tot_sans_LR_region]],"NA"))))))))))))))))))))))))))))))))))))))))))))))))</f>
        <v>33.299999999999997</v>
      </c>
      <c r="S44">
        <v>4.8899999999999997</v>
      </c>
      <c r="T44" s="1" t="s">
        <v>190</v>
      </c>
      <c r="U44" t="str">
        <f>IF(Tableau1[Note_tot]="NA","NA",IF(Tableau1[Note_tot]&lt;=$Z$2,"faible",IF(AND(Tableau1[Note_tot]&gt;$Z$2,Tableau1[Note_tot]&lt;=$Z$3),"moyen",IF(Tableau1[Note_tot]&gt;$Z$3,"fort","NA"))))</f>
        <v>moyen</v>
      </c>
      <c r="V44">
        <v>0</v>
      </c>
      <c r="W44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44">
        <v>7</v>
      </c>
      <c r="Y44">
        <v>1</v>
      </c>
    </row>
    <row r="45" spans="1:25" x14ac:dyDescent="0.3">
      <c r="A45" s="1" t="s">
        <v>213</v>
      </c>
      <c r="B45" s="1" t="s">
        <v>35</v>
      </c>
      <c r="C45">
        <v>977</v>
      </c>
      <c r="D45">
        <v>977</v>
      </c>
      <c r="E45" s="1" t="s">
        <v>36</v>
      </c>
      <c r="F45" s="1" t="s">
        <v>37</v>
      </c>
      <c r="G45" s="1" t="s">
        <v>21</v>
      </c>
      <c r="H45" s="1" t="s">
        <v>30</v>
      </c>
      <c r="J45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45" t="s">
        <v>23</v>
      </c>
      <c r="L45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45">
        <v>2418.12</v>
      </c>
      <c r="N45">
        <v>32890.39</v>
      </c>
      <c r="O45">
        <v>7.3520563301316884</v>
      </c>
      <c r="P45">
        <v>7</v>
      </c>
      <c r="Q45">
        <v>36.1</v>
      </c>
      <c r="R45" s="1">
        <f>IF(AND(Tableau1[Note_LR_tendance]=22.2,Tableau1[Classe_resp]=5),22.2,IF(AND(Tableau1[Note_LR_tendance]=25,Tableau1[Classe_resp]=5),25,IF(AND(Tableau1[Note_LR_tendance]=27.8,Tableau1[Classe_resp]=5),27.8,IF(AND(Tableau1[Note_LR_tendance]=33.3,Tableau1[Classe_resp]=5),33.3,IF(AND(Tableau1[Note_LR_tendance]=36.1,Tableau1[Classe_resp]=5),36.1,IF(AND(Tableau1[Note_LR_tendance]=38.9,Tableau1[Classe_resp]=5),38.9,IF(AND(Tableau1[Note_LR_tendance]=44.4,Tableau1[Classe_resp]=5),44.4,IF(AND(Tableau1[Note_LR_tendance]=47.2,Tableau1[Classe_resp]=5),47.2,IF(AND(Tableau1[Note_LR_tendance]=50,Tableau1[Classe_resp]=5),50,IF(AND(Tableau1[Note_LR_tendance]=55.6,Tableau1[Classe_resp]=5),55.6,IF(AND(Tableau1[Note_LR_tendance]=58.3,Tableau1[Classe_resp]=5),58.3,IF(AND(Tableau1[Note_LR_tendance]=61.1,Tableau1[Classe_resp]=5),61.1,IF(AND(Tableau1[Note_LR_tendance]=66.7,Tableau1[Classe_resp]=5),66.7,IF(AND(Tableau1[Note_LR_tendance]=69.4,Tableau1[Classe_resp]=5),69.4,IF(AND(Tableau1[Note_LR_tendance]=72.2,Tableau1[Classe_resp]=5),72.2,IF(AND(Tableau1[Note_LR_tendance]="NA",Tableau1[Classe_resp]=5),Tableau1[[#This Row],[Note_tot_sans_LR_region]],IF(AND(Tableau1[Note_LR_tendance]=22.2,Tableau1[Classe_resp]=6),27.8,IF(AND(Tableau1[Note_LR_tendance]=25,Tableau1[Classe_resp]=6),30.6,IF(AND(Tableau1[Note_LR_tendance]=27.8,Tableau1[Classe_resp]=6),33.3,IF(AND(Tableau1[Note_LR_tendance]=33.3,Tableau1[Classe_resp]=6),38.9,IF(AND(Tableau1[Note_LR_tendance]=36.1,Tableau1[Classe_resp]=6),41.7,IF(AND(Tableau1[Note_LR_tendance]=38.9,Tableau1[Classe_resp]=6),44.4,IF(AND(Tableau1[Note_LR_tendance]=44.4,Tableau1[Classe_resp]=6),50,IF(AND(Tableau1[Note_LR_tendance]=47.2,Tableau1[Classe_resp]=6),52.8,IF(AND(Tableau1[Note_LR_tendance]=50,Tableau1[Classe_resp]=6),55.6,IF(AND(Tableau1[Note_LR_tendance]=55.6,Tableau1[Classe_resp]=6),61.1,IF(AND(Tableau1[Note_LR_tendance]=58.3,Tableau1[Classe_resp]=6),63.9,IF(AND(Tableau1[Note_LR_tendance]=61.1,Tableau1[Classe_resp]=6),66.7,IF(AND(Tableau1[Note_LR_tendance]=66.7,Tableau1[Classe_resp]=6),72.2,IF(AND(Tableau1[Note_LR_tendance]=69.4,Tableau1[Classe_resp]=6),75,IF(AND(Tableau1[Note_LR_tendance]=72.2,Tableau1[Classe_resp]=6),77.8,IF(AND(Tableau1[Note_LR_tendance]="NA",Tableau1[Classe_resp]=6),Tableau1[[#This Row],[Note_tot_sans_LR_region]],IF(AND(Tableau1[Note_LR_tendance]=22.2,Tableau1[Classe_resp]=7),33.3,IF(AND(Tableau1[Note_LR_tendance]=25,Tableau1[Classe_resp]=7),36.1,IF(AND(Tableau1[Note_LR_tendance]=27.8,Tableau1[Classe_resp]=7),38.9,IF(AND(Tableau1[Note_LR_tendance]=33.3,Tableau1[Classe_resp]=7),44.4,IF(AND(Tableau1[Note_LR_tendance]=36.1,Tableau1[Classe_resp]=7),47.2,IF(AND(Tableau1[Note_LR_tendance]=38.9,Tableau1[Classe_resp]=7),50,IF(AND(Tableau1[Note_LR_tendance]=44.4,Tableau1[Classe_resp]=7),55.6,IF(AND(Tableau1[Note_LR_tendance]=47.2,Tableau1[Classe_resp]=7),58.3,IF(AND(Tableau1[Note_LR_tendance]=50,Tableau1[Classe_resp]=7),61.1,IF(AND(Tableau1[Note_LR_tendance]=55.6,Tableau1[Classe_resp]=7),66.7,IF(AND(Tableau1[Note_LR_tendance]=58.3,Tableau1[Classe_resp]=7),69.4,IF(AND(Tableau1[Note_LR_tendance]=61.1,Tableau1[Classe_resp]=7),72.2,IF(AND(Tableau1[Note_LR_tendance]=66.7,Tableau1[Classe_resp]=7),77.8,IF(AND(Tableau1[Note_LR_tendance]=69.4,Tableau1[Classe_resp]=7),80.6,IF(AND(Tableau1[Note_LR_tendance]=72.2,Tableau1[Classe_resp]=7),83.3,IF(AND(Tableau1[Note_LR_tendance]="NA",Tableau1[Classe_resp]=7),Tableau1[[#This Row],[Note_tot_sans_LR_region]],"NA"))))))))))))))))))))))))))))))))))))))))))))))))</f>
        <v>36.1</v>
      </c>
      <c r="S45">
        <v>2.64</v>
      </c>
      <c r="T45" s="1" t="s">
        <v>190</v>
      </c>
      <c r="U45" t="str">
        <f>IF(Tableau1[Note_tot]="NA","NA",IF(Tableau1[Note_tot]&lt;=$Z$2,"faible",IF(AND(Tableau1[Note_tot]&gt;$Z$2,Tableau1[Note_tot]&lt;=$Z$3),"moyen",IF(Tableau1[Note_tot]&gt;$Z$3,"fort","NA"))))</f>
        <v>moyen</v>
      </c>
      <c r="V45">
        <v>2</v>
      </c>
      <c r="W45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2</v>
      </c>
      <c r="X45">
        <v>20</v>
      </c>
      <c r="Y45">
        <v>0.95</v>
      </c>
    </row>
    <row r="46" spans="1:25" x14ac:dyDescent="0.3">
      <c r="A46" s="1" t="s">
        <v>213</v>
      </c>
      <c r="B46" s="1" t="s">
        <v>73</v>
      </c>
      <c r="C46">
        <v>1966</v>
      </c>
      <c r="D46">
        <v>1966</v>
      </c>
      <c r="E46" s="1" t="s">
        <v>74</v>
      </c>
      <c r="F46" s="1" t="s">
        <v>75</v>
      </c>
      <c r="G46" s="1" t="s">
        <v>21</v>
      </c>
      <c r="H46" s="1" t="s">
        <v>30</v>
      </c>
      <c r="J46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46" t="s">
        <v>53</v>
      </c>
      <c r="L46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46">
        <v>10101.379999999999</v>
      </c>
      <c r="N46">
        <v>110710.5</v>
      </c>
      <c r="O46">
        <v>9.1241390834654332</v>
      </c>
      <c r="P46">
        <v>8</v>
      </c>
      <c r="Q46">
        <v>38.9</v>
      </c>
      <c r="R46" s="1">
        <f>IF(AND(Tableau1[Note_LR_tendance]=22.2,Tableau1[Classe_resp]=8),38.9,IF(AND(Tableau1[Note_LR_tendance]=25,Tableau1[Classe_resp]=8),41.7,IF(AND(Tableau1[Note_LR_tendance]=27.8,Tableau1[Classe_resp]=8),44.4,IF(AND(Tableau1[Note_LR_tendance]=33.3,Tableau1[Classe_resp]=8),50,IF(AND(Tableau1[Note_LR_tendance]=36.1,Tableau1[Classe_resp]=8),52.8,IF(AND(Tableau1[Note_LR_tendance]=38.9,Tableau1[Classe_resp]=8),55.6,IF(AND(Tableau1[Note_LR_tendance]=44.4,Tableau1[Classe_resp]=8),61.1,IF(AND(Tableau1[Note_LR_tendance]=47.2,Tableau1[Classe_resp]=8),63.9,IF(AND(Tableau1[Note_LR_tendance]=50,Tableau1[Classe_resp]=8),66.7,IF(AND(Tableau1[Note_LR_tendance]=55.6,Tableau1[Classe_resp]=8),72.2,IF(AND(Tableau1[Note_LR_tendance]=58.3,Tableau1[Classe_resp]=8),75,IF(AND(Tableau1[Note_LR_tendance]=61.1,Tableau1[Classe_resp]=8),77.8,IF(AND(Tableau1[Note_LR_tendance]=66.7,Tableau1[Classe_resp]=8),83.3,IF(AND(Tableau1[Note_LR_tendance]=69.4,Tableau1[Classe_resp]=8),86.1,IF(AND(Tableau1[Note_LR_tendance]=72.2,Tableau1[Classe_resp]=8),88.9,IF(AND(Tableau1[Note_LR_tendance]="NA",Tableau1[Classe_resp]=8),Tableau1[[#This Row],[Note_tot_sans_LR_region]],IF(AND(Tableau1[Note_LR_tendance]=22.2,Tableau1[Classe_resp]=9),44.4,IF(AND(Tableau1[Note_LR_tendance]=25,Tableau1[Classe_resp]=9),47.2,IF(AND(Tableau1[Note_LR_tendance]=27.8,Tableau1[Classe_resp]=9),50,IF(AND(Tableau1[Note_LR_tendance]=33.3,Tableau1[Classe_resp]=9),55.6,IF(AND(Tableau1[Note_LR_tendance]=36.1,Tableau1[Classe_resp]=9),58.3,IF(AND(Tableau1[Note_LR_tendance]=38.9,Tableau1[Classe_resp]=9),61.1,IF(AND(Tableau1[Note_LR_tendance]=44.4,Tableau1[Classe_resp]=9),66.7,IF(AND(Tableau1[Note_LR_tendance]=47.2,Tableau1[Classe_resp]=9),69.4,IF(AND(Tableau1[Note_LR_tendance]=50,Tableau1[Classe_resp]=9),72.2,IF(AND(Tableau1[Note_LR_tendance]=55.6,Tableau1[Classe_resp]=9),77.8,IF(AND(Tableau1[Note_LR_tendance]=58.3,Tableau1[Classe_resp]=9),80.6,IF(AND(Tableau1[Note_LR_tendance]=61.1,Tableau1[Classe_resp]=9),83.3,IF(AND(Tableau1[Note_LR_tendance]=66.7,Tableau1[Classe_resp]=9),88.9,IF(AND(Tableau1[Note_LR_tendance]=69.4,Tableau1[Classe_resp]=9),91.7,IF(AND(Tableau1[Note_LR_tendance]=72.2,Tableau1[Classe_resp]=9),94.4,IF(AND(Tableau1[Note_LR_tendance]="NA",Tableau1[Classe_resp]=9),Tableau1[[#This Row],[Note_tot_sans_LR_region]],IF(AND(Tableau1[Note_LR_tendance]=22.2,Tableau1[Classe_resp]=10),50,IF(AND(Tableau1[Note_LR_tendance]=25,Tableau1[Classe_resp]=10),52.8,IF(AND(Tableau1[Note_LR_tendance]=27.8,Tableau1[Classe_resp]=10),55.6,IF(AND(Tableau1[Note_LR_tendance]=33.3,Tableau1[Classe_resp]=10),61.1,IF(AND(Tableau1[Note_LR_tendance]=36.1,Tableau1[Classe_resp]=10),63.9,IF(AND(Tableau1[Note_LR_tendance]=38.9,Tableau1[Classe_resp]=10),66.7,IF(AND(Tableau1[Note_LR_tendance]=44.4,Tableau1[Classe_resp]=10),72.2,IF(AND(Tableau1[Note_LR_tendance]=47.2,Tableau1[Classe_resp]=10),75,IF(AND(Tableau1[Note_LR_tendance]=50,Tableau1[Classe_resp]=10),77.8,IF(AND(Tableau1[Note_LR_tendance]=55.6,Tableau1[Classe_resp]=10),83.3,IF(AND(Tableau1[Note_LR_tendance]=58.3,Tableau1[Classe_resp]=10),86.1,IF(AND(Tableau1[Note_LR_tendance]=61.1,Tableau1[Classe_resp]=10),88.9,IF(AND(Tableau1[Note_LR_tendance]=66.7,Tableau1[Classe_resp]=10),94.4,IF(AND(Tableau1[Note_LR_tendance]=69.4,Tableau1[Classe_resp]=10),97.2,IF(AND(Tableau1[Note_LR_tendance]=72.2,Tableau1[Classe_resp]=10),100,IF(AND(Tableau1[Note_LR_tendance]="NA",Tableau1[Classe_resp]=10),Tableau1[[#This Row],[Note_tot_sans_LR_region]],"NA"))))))))))))))))))))))))))))))))))))))))))))))))</f>
        <v>38.9</v>
      </c>
      <c r="S46">
        <v>1.84</v>
      </c>
      <c r="T46" s="1" t="s">
        <v>190</v>
      </c>
      <c r="U46" t="str">
        <f>IF(Tableau1[Note_tot]="NA","NA",IF(Tableau1[Note_tot]&lt;=$Z$2,"faible",IF(AND(Tableau1[Note_tot]&gt;$Z$2,Tableau1[Note_tot]&lt;=$Z$3),"moyen",IF(Tableau1[Note_tot]&gt;$Z$3,"fort","NA"))))</f>
        <v>moyen</v>
      </c>
      <c r="V46">
        <v>0</v>
      </c>
      <c r="W46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46">
        <v>23</v>
      </c>
      <c r="Y46">
        <v>0.78260869565217395</v>
      </c>
    </row>
    <row r="47" spans="1:25" x14ac:dyDescent="0.3">
      <c r="A47" s="1" t="s">
        <v>213</v>
      </c>
      <c r="B47" s="1" t="s">
        <v>79</v>
      </c>
      <c r="C47">
        <v>3070</v>
      </c>
      <c r="D47">
        <v>3070</v>
      </c>
      <c r="E47" s="1" t="s">
        <v>80</v>
      </c>
      <c r="F47" s="1" t="s">
        <v>81</v>
      </c>
      <c r="G47" s="1" t="s">
        <v>21</v>
      </c>
      <c r="H47" s="1" t="s">
        <v>30</v>
      </c>
      <c r="J47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47" t="s">
        <v>53</v>
      </c>
      <c r="L47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47">
        <v>3944.04</v>
      </c>
      <c r="N47">
        <v>42710.84</v>
      </c>
      <c r="O47">
        <v>9.2342833809871223</v>
      </c>
      <c r="P47">
        <v>8</v>
      </c>
      <c r="Q47">
        <v>38.9</v>
      </c>
      <c r="R47" s="1">
        <f>IF(AND(Tableau1[Note_LR_tendance]=22.2,Tableau1[Classe_resp]=8),38.9,IF(AND(Tableau1[Note_LR_tendance]=25,Tableau1[Classe_resp]=8),41.7,IF(AND(Tableau1[Note_LR_tendance]=27.8,Tableau1[Classe_resp]=8),44.4,IF(AND(Tableau1[Note_LR_tendance]=33.3,Tableau1[Classe_resp]=8),50,IF(AND(Tableau1[Note_LR_tendance]=36.1,Tableau1[Classe_resp]=8),52.8,IF(AND(Tableau1[Note_LR_tendance]=38.9,Tableau1[Classe_resp]=8),55.6,IF(AND(Tableau1[Note_LR_tendance]=44.4,Tableau1[Classe_resp]=8),61.1,IF(AND(Tableau1[Note_LR_tendance]=47.2,Tableau1[Classe_resp]=8),63.9,IF(AND(Tableau1[Note_LR_tendance]=50,Tableau1[Classe_resp]=8),66.7,IF(AND(Tableau1[Note_LR_tendance]=55.6,Tableau1[Classe_resp]=8),72.2,IF(AND(Tableau1[Note_LR_tendance]=58.3,Tableau1[Classe_resp]=8),75,IF(AND(Tableau1[Note_LR_tendance]=61.1,Tableau1[Classe_resp]=8),77.8,IF(AND(Tableau1[Note_LR_tendance]=66.7,Tableau1[Classe_resp]=8),83.3,IF(AND(Tableau1[Note_LR_tendance]=69.4,Tableau1[Classe_resp]=8),86.1,IF(AND(Tableau1[Note_LR_tendance]=72.2,Tableau1[Classe_resp]=8),88.9,IF(AND(Tableau1[Note_LR_tendance]="NA",Tableau1[Classe_resp]=8),Tableau1[[#This Row],[Note_tot_sans_LR_region]],IF(AND(Tableau1[Note_LR_tendance]=22.2,Tableau1[Classe_resp]=9),44.4,IF(AND(Tableau1[Note_LR_tendance]=25,Tableau1[Classe_resp]=9),47.2,IF(AND(Tableau1[Note_LR_tendance]=27.8,Tableau1[Classe_resp]=9),50,IF(AND(Tableau1[Note_LR_tendance]=33.3,Tableau1[Classe_resp]=9),55.6,IF(AND(Tableau1[Note_LR_tendance]=36.1,Tableau1[Classe_resp]=9),58.3,IF(AND(Tableau1[Note_LR_tendance]=38.9,Tableau1[Classe_resp]=9),61.1,IF(AND(Tableau1[Note_LR_tendance]=44.4,Tableau1[Classe_resp]=9),66.7,IF(AND(Tableau1[Note_LR_tendance]=47.2,Tableau1[Classe_resp]=9),69.4,IF(AND(Tableau1[Note_LR_tendance]=50,Tableau1[Classe_resp]=9),72.2,IF(AND(Tableau1[Note_LR_tendance]=55.6,Tableau1[Classe_resp]=9),77.8,IF(AND(Tableau1[Note_LR_tendance]=58.3,Tableau1[Classe_resp]=9),80.6,IF(AND(Tableau1[Note_LR_tendance]=61.1,Tableau1[Classe_resp]=9),83.3,IF(AND(Tableau1[Note_LR_tendance]=66.7,Tableau1[Classe_resp]=9),88.9,IF(AND(Tableau1[Note_LR_tendance]=69.4,Tableau1[Classe_resp]=9),91.7,IF(AND(Tableau1[Note_LR_tendance]=72.2,Tableau1[Classe_resp]=9),94.4,IF(AND(Tableau1[Note_LR_tendance]="NA",Tableau1[Classe_resp]=9),Tableau1[[#This Row],[Note_tot_sans_LR_region]],IF(AND(Tableau1[Note_LR_tendance]=22.2,Tableau1[Classe_resp]=10),50,IF(AND(Tableau1[Note_LR_tendance]=25,Tableau1[Classe_resp]=10),52.8,IF(AND(Tableau1[Note_LR_tendance]=27.8,Tableau1[Classe_resp]=10),55.6,IF(AND(Tableau1[Note_LR_tendance]=33.3,Tableau1[Classe_resp]=10),61.1,IF(AND(Tableau1[Note_LR_tendance]=36.1,Tableau1[Classe_resp]=10),63.9,IF(AND(Tableau1[Note_LR_tendance]=38.9,Tableau1[Classe_resp]=10),66.7,IF(AND(Tableau1[Note_LR_tendance]=44.4,Tableau1[Classe_resp]=10),72.2,IF(AND(Tableau1[Note_LR_tendance]=47.2,Tableau1[Classe_resp]=10),75,IF(AND(Tableau1[Note_LR_tendance]=50,Tableau1[Classe_resp]=10),77.8,IF(AND(Tableau1[Note_LR_tendance]=55.6,Tableau1[Classe_resp]=10),83.3,IF(AND(Tableau1[Note_LR_tendance]=58.3,Tableau1[Classe_resp]=10),86.1,IF(AND(Tableau1[Note_LR_tendance]=61.1,Tableau1[Classe_resp]=10),88.9,IF(AND(Tableau1[Note_LR_tendance]=66.7,Tableau1[Classe_resp]=10),94.4,IF(AND(Tableau1[Note_LR_tendance]=69.4,Tableau1[Classe_resp]=10),97.2,IF(AND(Tableau1[Note_LR_tendance]=72.2,Tableau1[Classe_resp]=10),100,IF(AND(Tableau1[Note_LR_tendance]="NA",Tableau1[Classe_resp]=10),Tableau1[[#This Row],[Note_tot_sans_LR_region]],"NA"))))))))))))))))))))))))))))))))))))))))))))))))</f>
        <v>38.9</v>
      </c>
      <c r="S47">
        <v>3.35</v>
      </c>
      <c r="T47" s="1" t="s">
        <v>190</v>
      </c>
      <c r="U47" t="str">
        <f>IF(Tableau1[Note_tot]="NA","NA",IF(Tableau1[Note_tot]&lt;=$Z$2,"faible",IF(AND(Tableau1[Note_tot]&gt;$Z$2,Tableau1[Note_tot]&lt;=$Z$3),"moyen",IF(Tableau1[Note_tot]&gt;$Z$3,"fort","NA"))))</f>
        <v>moyen</v>
      </c>
      <c r="V47">
        <v>0</v>
      </c>
      <c r="W47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47">
        <v>16</v>
      </c>
      <c r="Y47">
        <v>0.75</v>
      </c>
    </row>
    <row r="48" spans="1:25" x14ac:dyDescent="0.3">
      <c r="A48" s="1" t="s">
        <v>213</v>
      </c>
      <c r="B48" s="1" t="s">
        <v>259</v>
      </c>
      <c r="C48">
        <v>3116</v>
      </c>
      <c r="D48">
        <v>3116</v>
      </c>
      <c r="E48" s="1" t="s">
        <v>260</v>
      </c>
      <c r="F48" s="1" t="s">
        <v>261</v>
      </c>
      <c r="G48" s="1" t="s">
        <v>29</v>
      </c>
      <c r="H48" s="1" t="s">
        <v>30</v>
      </c>
      <c r="J48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48" t="s">
        <v>53</v>
      </c>
      <c r="L48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48">
        <v>316.14</v>
      </c>
      <c r="N48">
        <v>3108.53</v>
      </c>
      <c r="O48">
        <v>10.170080391696397</v>
      </c>
      <c r="P48">
        <v>8</v>
      </c>
      <c r="Q48">
        <v>38.9</v>
      </c>
      <c r="R48" s="1">
        <f>IF(AND(Tableau1[Note_LR_tendance]=22.2,Tableau1[Classe_resp]=8),38.9,IF(AND(Tableau1[Note_LR_tendance]=25,Tableau1[Classe_resp]=8),41.7,IF(AND(Tableau1[Note_LR_tendance]=27.8,Tableau1[Classe_resp]=8),44.4,IF(AND(Tableau1[Note_LR_tendance]=33.3,Tableau1[Classe_resp]=8),50,IF(AND(Tableau1[Note_LR_tendance]=36.1,Tableau1[Classe_resp]=8),52.8,IF(AND(Tableau1[Note_LR_tendance]=38.9,Tableau1[Classe_resp]=8),55.6,IF(AND(Tableau1[Note_LR_tendance]=44.4,Tableau1[Classe_resp]=8),61.1,IF(AND(Tableau1[Note_LR_tendance]=47.2,Tableau1[Classe_resp]=8),63.9,IF(AND(Tableau1[Note_LR_tendance]=50,Tableau1[Classe_resp]=8),66.7,IF(AND(Tableau1[Note_LR_tendance]=55.6,Tableau1[Classe_resp]=8),72.2,IF(AND(Tableau1[Note_LR_tendance]=58.3,Tableau1[Classe_resp]=8),75,IF(AND(Tableau1[Note_LR_tendance]=61.1,Tableau1[Classe_resp]=8),77.8,IF(AND(Tableau1[Note_LR_tendance]=66.7,Tableau1[Classe_resp]=8),83.3,IF(AND(Tableau1[Note_LR_tendance]=69.4,Tableau1[Classe_resp]=8),86.1,IF(AND(Tableau1[Note_LR_tendance]=72.2,Tableau1[Classe_resp]=8),88.9,IF(AND(Tableau1[Note_LR_tendance]="NA",Tableau1[Classe_resp]=8),Tableau1[[#This Row],[Note_tot_sans_LR_region]],IF(AND(Tableau1[Note_LR_tendance]=22.2,Tableau1[Classe_resp]=9),44.4,IF(AND(Tableau1[Note_LR_tendance]=25,Tableau1[Classe_resp]=9),47.2,IF(AND(Tableau1[Note_LR_tendance]=27.8,Tableau1[Classe_resp]=9),50,IF(AND(Tableau1[Note_LR_tendance]=33.3,Tableau1[Classe_resp]=9),55.6,IF(AND(Tableau1[Note_LR_tendance]=36.1,Tableau1[Classe_resp]=9),58.3,IF(AND(Tableau1[Note_LR_tendance]=38.9,Tableau1[Classe_resp]=9),61.1,IF(AND(Tableau1[Note_LR_tendance]=44.4,Tableau1[Classe_resp]=9),66.7,IF(AND(Tableau1[Note_LR_tendance]=47.2,Tableau1[Classe_resp]=9),69.4,IF(AND(Tableau1[Note_LR_tendance]=50,Tableau1[Classe_resp]=9),72.2,IF(AND(Tableau1[Note_LR_tendance]=55.6,Tableau1[Classe_resp]=9),77.8,IF(AND(Tableau1[Note_LR_tendance]=58.3,Tableau1[Classe_resp]=9),80.6,IF(AND(Tableau1[Note_LR_tendance]=61.1,Tableau1[Classe_resp]=9),83.3,IF(AND(Tableau1[Note_LR_tendance]=66.7,Tableau1[Classe_resp]=9),88.9,IF(AND(Tableau1[Note_LR_tendance]=69.4,Tableau1[Classe_resp]=9),91.7,IF(AND(Tableau1[Note_LR_tendance]=72.2,Tableau1[Classe_resp]=9),94.4,IF(AND(Tableau1[Note_LR_tendance]="NA",Tableau1[Classe_resp]=9),Tableau1[[#This Row],[Note_tot_sans_LR_region]],IF(AND(Tableau1[Note_LR_tendance]=22.2,Tableau1[Classe_resp]=10),50,IF(AND(Tableau1[Note_LR_tendance]=25,Tableau1[Classe_resp]=10),52.8,IF(AND(Tableau1[Note_LR_tendance]=27.8,Tableau1[Classe_resp]=10),55.6,IF(AND(Tableau1[Note_LR_tendance]=33.3,Tableau1[Classe_resp]=10),61.1,IF(AND(Tableau1[Note_LR_tendance]=36.1,Tableau1[Classe_resp]=10),63.9,IF(AND(Tableau1[Note_LR_tendance]=38.9,Tableau1[Classe_resp]=10),66.7,IF(AND(Tableau1[Note_LR_tendance]=44.4,Tableau1[Classe_resp]=10),72.2,IF(AND(Tableau1[Note_LR_tendance]=47.2,Tableau1[Classe_resp]=10),75,IF(AND(Tableau1[Note_LR_tendance]=50,Tableau1[Classe_resp]=10),77.8,IF(AND(Tableau1[Note_LR_tendance]=55.6,Tableau1[Classe_resp]=10),83.3,IF(AND(Tableau1[Note_LR_tendance]=58.3,Tableau1[Classe_resp]=10),86.1,IF(AND(Tableau1[Note_LR_tendance]=61.1,Tableau1[Classe_resp]=10),88.9,IF(AND(Tableau1[Note_LR_tendance]=66.7,Tableau1[Classe_resp]=10),94.4,IF(AND(Tableau1[Note_LR_tendance]=69.4,Tableau1[Classe_resp]=10),97.2,IF(AND(Tableau1[Note_LR_tendance]=72.2,Tableau1[Classe_resp]=10),100,IF(AND(Tableau1[Note_LR_tendance]="NA",Tableau1[Classe_resp]=10),Tableau1[[#This Row],[Note_tot_sans_LR_region]],"NA"))))))))))))))))))))))))))))))))))))))))))))))))</f>
        <v>38.9</v>
      </c>
      <c r="S48">
        <v>15.97</v>
      </c>
      <c r="T48" s="1" t="s">
        <v>190</v>
      </c>
      <c r="U48" t="str">
        <f>IF(Tableau1[Note_tot]="NA","NA",IF(Tableau1[Note_tot]&lt;=$Z$2,"faible",IF(AND(Tableau1[Note_tot]&gt;$Z$2,Tableau1[Note_tot]&lt;=$Z$3),"moyen",IF(Tableau1[Note_tot]&gt;$Z$3,"fort","NA"))))</f>
        <v>moyen</v>
      </c>
      <c r="V48">
        <v>0</v>
      </c>
      <c r="W48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48">
        <v>15</v>
      </c>
      <c r="Y48">
        <v>1.5333333333333332</v>
      </c>
    </row>
    <row r="49" spans="1:25" x14ac:dyDescent="0.3">
      <c r="A49" s="1" t="s">
        <v>213</v>
      </c>
      <c r="B49" s="1" t="s">
        <v>207</v>
      </c>
      <c r="C49">
        <v>3350</v>
      </c>
      <c r="D49">
        <v>3352</v>
      </c>
      <c r="E49" s="1" t="s">
        <v>208</v>
      </c>
      <c r="F49" s="1" t="s">
        <v>209</v>
      </c>
      <c r="G49" s="1" t="s">
        <v>29</v>
      </c>
      <c r="H49" s="1" t="s">
        <v>30</v>
      </c>
      <c r="J49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49" t="s">
        <v>53</v>
      </c>
      <c r="L49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49">
        <v>146.22</v>
      </c>
      <c r="N49">
        <v>1666.66</v>
      </c>
      <c r="O49">
        <v>8.7732350929403715</v>
      </c>
      <c r="P49">
        <v>8</v>
      </c>
      <c r="Q49">
        <v>38.9</v>
      </c>
      <c r="R49" s="1">
        <f>IF(AND(Tableau1[Note_LR_tendance]=22.2,Tableau1[Classe_resp]=8),38.9,IF(AND(Tableau1[Note_LR_tendance]=25,Tableau1[Classe_resp]=8),41.7,IF(AND(Tableau1[Note_LR_tendance]=27.8,Tableau1[Classe_resp]=8),44.4,IF(AND(Tableau1[Note_LR_tendance]=33.3,Tableau1[Classe_resp]=8),50,IF(AND(Tableau1[Note_LR_tendance]=36.1,Tableau1[Classe_resp]=8),52.8,IF(AND(Tableau1[Note_LR_tendance]=38.9,Tableau1[Classe_resp]=8),55.6,IF(AND(Tableau1[Note_LR_tendance]=44.4,Tableau1[Classe_resp]=8),61.1,IF(AND(Tableau1[Note_LR_tendance]=47.2,Tableau1[Classe_resp]=8),63.9,IF(AND(Tableau1[Note_LR_tendance]=50,Tableau1[Classe_resp]=8),66.7,IF(AND(Tableau1[Note_LR_tendance]=55.6,Tableau1[Classe_resp]=8),72.2,IF(AND(Tableau1[Note_LR_tendance]=58.3,Tableau1[Classe_resp]=8),75,IF(AND(Tableau1[Note_LR_tendance]=61.1,Tableau1[Classe_resp]=8),77.8,IF(AND(Tableau1[Note_LR_tendance]=66.7,Tableau1[Classe_resp]=8),83.3,IF(AND(Tableau1[Note_LR_tendance]=69.4,Tableau1[Classe_resp]=8),86.1,IF(AND(Tableau1[Note_LR_tendance]=72.2,Tableau1[Classe_resp]=8),88.9,IF(AND(Tableau1[Note_LR_tendance]="NA",Tableau1[Classe_resp]=8),Tableau1[[#This Row],[Note_tot_sans_LR_region]],IF(AND(Tableau1[Note_LR_tendance]=22.2,Tableau1[Classe_resp]=9),44.4,IF(AND(Tableau1[Note_LR_tendance]=25,Tableau1[Classe_resp]=9),47.2,IF(AND(Tableau1[Note_LR_tendance]=27.8,Tableau1[Classe_resp]=9),50,IF(AND(Tableau1[Note_LR_tendance]=33.3,Tableau1[Classe_resp]=9),55.6,IF(AND(Tableau1[Note_LR_tendance]=36.1,Tableau1[Classe_resp]=9),58.3,IF(AND(Tableau1[Note_LR_tendance]=38.9,Tableau1[Classe_resp]=9),61.1,IF(AND(Tableau1[Note_LR_tendance]=44.4,Tableau1[Classe_resp]=9),66.7,IF(AND(Tableau1[Note_LR_tendance]=47.2,Tableau1[Classe_resp]=9),69.4,IF(AND(Tableau1[Note_LR_tendance]=50,Tableau1[Classe_resp]=9),72.2,IF(AND(Tableau1[Note_LR_tendance]=55.6,Tableau1[Classe_resp]=9),77.8,IF(AND(Tableau1[Note_LR_tendance]=58.3,Tableau1[Classe_resp]=9),80.6,IF(AND(Tableau1[Note_LR_tendance]=61.1,Tableau1[Classe_resp]=9),83.3,IF(AND(Tableau1[Note_LR_tendance]=66.7,Tableau1[Classe_resp]=9),88.9,IF(AND(Tableau1[Note_LR_tendance]=69.4,Tableau1[Classe_resp]=9),91.7,IF(AND(Tableau1[Note_LR_tendance]=72.2,Tableau1[Classe_resp]=9),94.4,IF(AND(Tableau1[Note_LR_tendance]="NA",Tableau1[Classe_resp]=9),Tableau1[[#This Row],[Note_tot_sans_LR_region]],IF(AND(Tableau1[Note_LR_tendance]=22.2,Tableau1[Classe_resp]=10),50,IF(AND(Tableau1[Note_LR_tendance]=25,Tableau1[Classe_resp]=10),52.8,IF(AND(Tableau1[Note_LR_tendance]=27.8,Tableau1[Classe_resp]=10),55.6,IF(AND(Tableau1[Note_LR_tendance]=33.3,Tableau1[Classe_resp]=10),61.1,IF(AND(Tableau1[Note_LR_tendance]=36.1,Tableau1[Classe_resp]=10),63.9,IF(AND(Tableau1[Note_LR_tendance]=38.9,Tableau1[Classe_resp]=10),66.7,IF(AND(Tableau1[Note_LR_tendance]=44.4,Tableau1[Classe_resp]=10),72.2,IF(AND(Tableau1[Note_LR_tendance]=47.2,Tableau1[Classe_resp]=10),75,IF(AND(Tableau1[Note_LR_tendance]=50,Tableau1[Classe_resp]=10),77.8,IF(AND(Tableau1[Note_LR_tendance]=55.6,Tableau1[Classe_resp]=10),83.3,IF(AND(Tableau1[Note_LR_tendance]=58.3,Tableau1[Classe_resp]=10),86.1,IF(AND(Tableau1[Note_LR_tendance]=61.1,Tableau1[Classe_resp]=10),88.9,IF(AND(Tableau1[Note_LR_tendance]=66.7,Tableau1[Classe_resp]=10),94.4,IF(AND(Tableau1[Note_LR_tendance]=69.4,Tableau1[Classe_resp]=10),97.2,IF(AND(Tableau1[Note_LR_tendance]=72.2,Tableau1[Classe_resp]=10),100,IF(AND(Tableau1[Note_LR_tendance]="NA",Tableau1[Classe_resp]=10),Tableau1[[#This Row],[Note_tot_sans_LR_region]],"NA"))))))))))))))))))))))))))))))))))))))))))))))))</f>
        <v>38.9</v>
      </c>
      <c r="S49">
        <v>21.98</v>
      </c>
      <c r="T49" s="1" t="s">
        <v>190</v>
      </c>
      <c r="U49" t="str">
        <f>IF(Tableau1[Note_tot]="NA","NA",IF(Tableau1[Note_tot]&lt;=$Z$2,"faible",IF(AND(Tableau1[Note_tot]&gt;$Z$2,Tableau1[Note_tot]&lt;=$Z$3),"moyen",IF(Tableau1[Note_tot]&gt;$Z$3,"fort","NA"))))</f>
        <v>moyen</v>
      </c>
      <c r="V49">
        <v>0</v>
      </c>
      <c r="W49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49">
        <v>6</v>
      </c>
      <c r="Y49">
        <v>2</v>
      </c>
    </row>
    <row r="50" spans="1:25" x14ac:dyDescent="0.3">
      <c r="A50" s="1" t="s">
        <v>213</v>
      </c>
      <c r="B50" s="1" t="s">
        <v>271</v>
      </c>
      <c r="C50">
        <v>3342</v>
      </c>
      <c r="D50">
        <v>3362</v>
      </c>
      <c r="E50" s="1" t="s">
        <v>272</v>
      </c>
      <c r="F50" s="1" t="s">
        <v>273</v>
      </c>
      <c r="G50" s="1" t="s">
        <v>29</v>
      </c>
      <c r="H50" s="1" t="s">
        <v>31</v>
      </c>
      <c r="J50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50">
        <v>0</v>
      </c>
      <c r="L50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50">
        <v>34.270000000000003</v>
      </c>
      <c r="N50">
        <v>296.95</v>
      </c>
      <c r="O50">
        <v>11.540663411348714</v>
      </c>
      <c r="P50">
        <v>8</v>
      </c>
      <c r="Q50">
        <v>50</v>
      </c>
      <c r="R50" s="1">
        <f>IF(AND(Tableau1[Note_LR_tendance]=22.2,Tableau1[Classe_resp]=8),38.9,IF(AND(Tableau1[Note_LR_tendance]=25,Tableau1[Classe_resp]=8),41.7,IF(AND(Tableau1[Note_LR_tendance]=27.8,Tableau1[Classe_resp]=8),44.4,IF(AND(Tableau1[Note_LR_tendance]=33.3,Tableau1[Classe_resp]=8),50,IF(AND(Tableau1[Note_LR_tendance]=36.1,Tableau1[Classe_resp]=8),52.8,IF(AND(Tableau1[Note_LR_tendance]=38.9,Tableau1[Classe_resp]=8),55.6,IF(AND(Tableau1[Note_LR_tendance]=44.4,Tableau1[Classe_resp]=8),61.1,IF(AND(Tableau1[Note_LR_tendance]=47.2,Tableau1[Classe_resp]=8),63.9,IF(AND(Tableau1[Note_LR_tendance]=50,Tableau1[Classe_resp]=8),66.7,IF(AND(Tableau1[Note_LR_tendance]=55.6,Tableau1[Classe_resp]=8),72.2,IF(AND(Tableau1[Note_LR_tendance]=58.3,Tableau1[Classe_resp]=8),75,IF(AND(Tableau1[Note_LR_tendance]=61.1,Tableau1[Classe_resp]=8),77.8,IF(AND(Tableau1[Note_LR_tendance]=66.7,Tableau1[Classe_resp]=8),83.3,IF(AND(Tableau1[Note_LR_tendance]=69.4,Tableau1[Classe_resp]=8),86.1,IF(AND(Tableau1[Note_LR_tendance]=72.2,Tableau1[Classe_resp]=8),88.9,IF(AND(Tableau1[Note_LR_tendance]="NA",Tableau1[Classe_resp]=8),Tableau1[[#This Row],[Note_tot_sans_LR_region]],IF(AND(Tableau1[Note_LR_tendance]=22.2,Tableau1[Classe_resp]=9),44.4,IF(AND(Tableau1[Note_LR_tendance]=25,Tableau1[Classe_resp]=9),47.2,IF(AND(Tableau1[Note_LR_tendance]=27.8,Tableau1[Classe_resp]=9),50,IF(AND(Tableau1[Note_LR_tendance]=33.3,Tableau1[Classe_resp]=9),55.6,IF(AND(Tableau1[Note_LR_tendance]=36.1,Tableau1[Classe_resp]=9),58.3,IF(AND(Tableau1[Note_LR_tendance]=38.9,Tableau1[Classe_resp]=9),61.1,IF(AND(Tableau1[Note_LR_tendance]=44.4,Tableau1[Classe_resp]=9),66.7,IF(AND(Tableau1[Note_LR_tendance]=47.2,Tableau1[Classe_resp]=9),69.4,IF(AND(Tableau1[Note_LR_tendance]=50,Tableau1[Classe_resp]=9),72.2,IF(AND(Tableau1[Note_LR_tendance]=55.6,Tableau1[Classe_resp]=9),77.8,IF(AND(Tableau1[Note_LR_tendance]=58.3,Tableau1[Classe_resp]=9),80.6,IF(AND(Tableau1[Note_LR_tendance]=61.1,Tableau1[Classe_resp]=9),83.3,IF(AND(Tableau1[Note_LR_tendance]=66.7,Tableau1[Classe_resp]=9),88.9,IF(AND(Tableau1[Note_LR_tendance]=69.4,Tableau1[Classe_resp]=9),91.7,IF(AND(Tableau1[Note_LR_tendance]=72.2,Tableau1[Classe_resp]=9),94.4,IF(AND(Tableau1[Note_LR_tendance]="NA",Tableau1[Classe_resp]=9),Tableau1[[#This Row],[Note_tot_sans_LR_region]],IF(AND(Tableau1[Note_LR_tendance]=22.2,Tableau1[Classe_resp]=10),50,IF(AND(Tableau1[Note_LR_tendance]=25,Tableau1[Classe_resp]=10),52.8,IF(AND(Tableau1[Note_LR_tendance]=27.8,Tableau1[Classe_resp]=10),55.6,IF(AND(Tableau1[Note_LR_tendance]=33.3,Tableau1[Classe_resp]=10),61.1,IF(AND(Tableau1[Note_LR_tendance]=36.1,Tableau1[Classe_resp]=10),63.9,IF(AND(Tableau1[Note_LR_tendance]=38.9,Tableau1[Classe_resp]=10),66.7,IF(AND(Tableau1[Note_LR_tendance]=44.4,Tableau1[Classe_resp]=10),72.2,IF(AND(Tableau1[Note_LR_tendance]=47.2,Tableau1[Classe_resp]=10),75,IF(AND(Tableau1[Note_LR_tendance]=50,Tableau1[Classe_resp]=10),77.8,IF(AND(Tableau1[Note_LR_tendance]=55.6,Tableau1[Classe_resp]=10),83.3,IF(AND(Tableau1[Note_LR_tendance]=58.3,Tableau1[Classe_resp]=10),86.1,IF(AND(Tableau1[Note_LR_tendance]=61.1,Tableau1[Classe_resp]=10),88.9,IF(AND(Tableau1[Note_LR_tendance]=66.7,Tableau1[Classe_resp]=10),94.4,IF(AND(Tableau1[Note_LR_tendance]=69.4,Tableau1[Classe_resp]=10),97.2,IF(AND(Tableau1[Note_LR_tendance]=72.2,Tableau1[Classe_resp]=10),100,IF(AND(Tableau1[Note_LR_tendance]="NA",Tableau1[Classe_resp]=10),Tableau1[[#This Row],[Note_tot_sans_LR_region]],"NA"))))))))))))))))))))))))))))))))))))))))))))))))</f>
        <v>50</v>
      </c>
      <c r="S50">
        <v>4.7300000000000004</v>
      </c>
      <c r="T50" s="1" t="s">
        <v>189</v>
      </c>
      <c r="U50" t="str">
        <f>IF(Tableau1[Note_tot]="NA","NA",IF(Tableau1[Note_tot]&lt;=$Z$2,"faible",IF(AND(Tableau1[Note_tot]&gt;$Z$2,Tableau1[Note_tot]&lt;=$Z$3),"moyen",IF(Tableau1[Note_tot]&gt;$Z$3,"fort","NA"))))</f>
        <v>fort</v>
      </c>
      <c r="V50">
        <v>0</v>
      </c>
      <c r="W50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50">
        <v>29</v>
      </c>
      <c r="Y50">
        <v>1.1379310344827589</v>
      </c>
    </row>
    <row r="51" spans="1:25" x14ac:dyDescent="0.3">
      <c r="A51" s="1" t="s">
        <v>213</v>
      </c>
      <c r="B51" s="1" t="s">
        <v>64</v>
      </c>
      <c r="C51">
        <v>2586</v>
      </c>
      <c r="D51">
        <v>2586</v>
      </c>
      <c r="E51" s="1" t="s">
        <v>65</v>
      </c>
      <c r="F51" s="1" t="s">
        <v>66</v>
      </c>
      <c r="G51" s="1" t="s">
        <v>21</v>
      </c>
      <c r="H51" s="1" t="s">
        <v>30</v>
      </c>
      <c r="J51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51" t="s">
        <v>53</v>
      </c>
      <c r="L51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51">
        <v>557</v>
      </c>
      <c r="N51">
        <v>5052</v>
      </c>
      <c r="O51">
        <v>11.025336500395882</v>
      </c>
      <c r="P51">
        <v>8</v>
      </c>
      <c r="Q51">
        <v>38.9</v>
      </c>
      <c r="R51" s="1">
        <f>IF(AND(Tableau1[Note_LR_tendance]=22.2,Tableau1[Classe_resp]=8),38.9,IF(AND(Tableau1[Note_LR_tendance]=25,Tableau1[Classe_resp]=8),41.7,IF(AND(Tableau1[Note_LR_tendance]=27.8,Tableau1[Classe_resp]=8),44.4,IF(AND(Tableau1[Note_LR_tendance]=33.3,Tableau1[Classe_resp]=8),50,IF(AND(Tableau1[Note_LR_tendance]=36.1,Tableau1[Classe_resp]=8),52.8,IF(AND(Tableau1[Note_LR_tendance]=38.9,Tableau1[Classe_resp]=8),55.6,IF(AND(Tableau1[Note_LR_tendance]=44.4,Tableau1[Classe_resp]=8),61.1,IF(AND(Tableau1[Note_LR_tendance]=47.2,Tableau1[Classe_resp]=8),63.9,IF(AND(Tableau1[Note_LR_tendance]=50,Tableau1[Classe_resp]=8),66.7,IF(AND(Tableau1[Note_LR_tendance]=55.6,Tableau1[Classe_resp]=8),72.2,IF(AND(Tableau1[Note_LR_tendance]=58.3,Tableau1[Classe_resp]=8),75,IF(AND(Tableau1[Note_LR_tendance]=61.1,Tableau1[Classe_resp]=8),77.8,IF(AND(Tableau1[Note_LR_tendance]=66.7,Tableau1[Classe_resp]=8),83.3,IF(AND(Tableau1[Note_LR_tendance]=69.4,Tableau1[Classe_resp]=8),86.1,IF(AND(Tableau1[Note_LR_tendance]=72.2,Tableau1[Classe_resp]=8),88.9,IF(AND(Tableau1[Note_LR_tendance]="NA",Tableau1[Classe_resp]=8),Tableau1[[#This Row],[Note_tot_sans_LR_region]],IF(AND(Tableau1[Note_LR_tendance]=22.2,Tableau1[Classe_resp]=9),44.4,IF(AND(Tableau1[Note_LR_tendance]=25,Tableau1[Classe_resp]=9),47.2,IF(AND(Tableau1[Note_LR_tendance]=27.8,Tableau1[Classe_resp]=9),50,IF(AND(Tableau1[Note_LR_tendance]=33.3,Tableau1[Classe_resp]=9),55.6,IF(AND(Tableau1[Note_LR_tendance]=36.1,Tableau1[Classe_resp]=9),58.3,IF(AND(Tableau1[Note_LR_tendance]=38.9,Tableau1[Classe_resp]=9),61.1,IF(AND(Tableau1[Note_LR_tendance]=44.4,Tableau1[Classe_resp]=9),66.7,IF(AND(Tableau1[Note_LR_tendance]=47.2,Tableau1[Classe_resp]=9),69.4,IF(AND(Tableau1[Note_LR_tendance]=50,Tableau1[Classe_resp]=9),72.2,IF(AND(Tableau1[Note_LR_tendance]=55.6,Tableau1[Classe_resp]=9),77.8,IF(AND(Tableau1[Note_LR_tendance]=58.3,Tableau1[Classe_resp]=9),80.6,IF(AND(Tableau1[Note_LR_tendance]=61.1,Tableau1[Classe_resp]=9),83.3,IF(AND(Tableau1[Note_LR_tendance]=66.7,Tableau1[Classe_resp]=9),88.9,IF(AND(Tableau1[Note_LR_tendance]=69.4,Tableau1[Classe_resp]=9),91.7,IF(AND(Tableau1[Note_LR_tendance]=72.2,Tableau1[Classe_resp]=9),94.4,IF(AND(Tableau1[Note_LR_tendance]="NA",Tableau1[Classe_resp]=9),Tableau1[[#This Row],[Note_tot_sans_LR_region]],IF(AND(Tableau1[Note_LR_tendance]=22.2,Tableau1[Classe_resp]=10),50,IF(AND(Tableau1[Note_LR_tendance]=25,Tableau1[Classe_resp]=10),52.8,IF(AND(Tableau1[Note_LR_tendance]=27.8,Tableau1[Classe_resp]=10),55.6,IF(AND(Tableau1[Note_LR_tendance]=33.3,Tableau1[Classe_resp]=10),61.1,IF(AND(Tableau1[Note_LR_tendance]=36.1,Tableau1[Classe_resp]=10),63.9,IF(AND(Tableau1[Note_LR_tendance]=38.9,Tableau1[Classe_resp]=10),66.7,IF(AND(Tableau1[Note_LR_tendance]=44.4,Tableau1[Classe_resp]=10),72.2,IF(AND(Tableau1[Note_LR_tendance]=47.2,Tableau1[Classe_resp]=10),75,IF(AND(Tableau1[Note_LR_tendance]=50,Tableau1[Classe_resp]=10),77.8,IF(AND(Tableau1[Note_LR_tendance]=55.6,Tableau1[Classe_resp]=10),83.3,IF(AND(Tableau1[Note_LR_tendance]=58.3,Tableau1[Classe_resp]=10),86.1,IF(AND(Tableau1[Note_LR_tendance]=61.1,Tableau1[Classe_resp]=10),88.9,IF(AND(Tableau1[Note_LR_tendance]=66.7,Tableau1[Classe_resp]=10),94.4,IF(AND(Tableau1[Note_LR_tendance]=69.4,Tableau1[Classe_resp]=10),97.2,IF(AND(Tableau1[Note_LR_tendance]=72.2,Tableau1[Classe_resp]=10),100,IF(AND(Tableau1[Note_LR_tendance]="NA",Tableau1[Classe_resp]=10),Tableau1[[#This Row],[Note_tot_sans_LR_region]],"NA"))))))))))))))))))))))))))))))))))))))))))))))))</f>
        <v>38.9</v>
      </c>
      <c r="S51">
        <v>9.23</v>
      </c>
      <c r="T51" s="1" t="s">
        <v>190</v>
      </c>
      <c r="U51" t="str">
        <f>IF(Tableau1[Note_tot]="NA","NA",IF(Tableau1[Note_tot]&lt;=$Z$2,"faible",IF(AND(Tableau1[Note_tot]&gt;$Z$2,Tableau1[Note_tot]&lt;=$Z$3),"moyen",IF(Tableau1[Note_tot]&gt;$Z$3,"fort","NA"))))</f>
        <v>moyen</v>
      </c>
      <c r="V51">
        <v>0</v>
      </c>
      <c r="W51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51">
        <v>27</v>
      </c>
      <c r="Y51">
        <v>1</v>
      </c>
    </row>
    <row r="52" spans="1:25" x14ac:dyDescent="0.3">
      <c r="A52" s="1" t="s">
        <v>213</v>
      </c>
      <c r="B52" s="1" t="s">
        <v>220</v>
      </c>
      <c r="C52">
        <v>3142</v>
      </c>
      <c r="D52">
        <v>3142</v>
      </c>
      <c r="E52" s="1" t="s">
        <v>221</v>
      </c>
      <c r="F52" s="1" t="s">
        <v>222</v>
      </c>
      <c r="G52" s="1" t="s">
        <v>29</v>
      </c>
      <c r="H52" s="1" t="s">
        <v>22</v>
      </c>
      <c r="J52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52" t="s">
        <v>53</v>
      </c>
      <c r="L52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52">
        <v>770.74</v>
      </c>
      <c r="N52">
        <v>4219.6499999999996</v>
      </c>
      <c r="O52">
        <v>18.265495953455854</v>
      </c>
      <c r="P52">
        <v>9</v>
      </c>
      <c r="Q52">
        <v>66.7</v>
      </c>
      <c r="R52" s="1">
        <f>IF(AND(Tableau1[Note_LR_tendance]=22.2,Tableau1[Classe_resp]=8),38.9,IF(AND(Tableau1[Note_LR_tendance]=25,Tableau1[Classe_resp]=8),41.7,IF(AND(Tableau1[Note_LR_tendance]=27.8,Tableau1[Classe_resp]=8),44.4,IF(AND(Tableau1[Note_LR_tendance]=33.3,Tableau1[Classe_resp]=8),50,IF(AND(Tableau1[Note_LR_tendance]=36.1,Tableau1[Classe_resp]=8),52.8,IF(AND(Tableau1[Note_LR_tendance]=38.9,Tableau1[Classe_resp]=8),55.6,IF(AND(Tableau1[Note_LR_tendance]=44.4,Tableau1[Classe_resp]=8),61.1,IF(AND(Tableau1[Note_LR_tendance]=47.2,Tableau1[Classe_resp]=8),63.9,IF(AND(Tableau1[Note_LR_tendance]=50,Tableau1[Classe_resp]=8),66.7,IF(AND(Tableau1[Note_LR_tendance]=55.6,Tableau1[Classe_resp]=8),72.2,IF(AND(Tableau1[Note_LR_tendance]=58.3,Tableau1[Classe_resp]=8),75,IF(AND(Tableau1[Note_LR_tendance]=61.1,Tableau1[Classe_resp]=8),77.8,IF(AND(Tableau1[Note_LR_tendance]=66.7,Tableau1[Classe_resp]=8),83.3,IF(AND(Tableau1[Note_LR_tendance]=69.4,Tableau1[Classe_resp]=8),86.1,IF(AND(Tableau1[Note_LR_tendance]=72.2,Tableau1[Classe_resp]=8),88.9,IF(AND(Tableau1[Note_LR_tendance]="NA",Tableau1[Classe_resp]=8),Tableau1[[#This Row],[Note_tot_sans_LR_region]],IF(AND(Tableau1[Note_LR_tendance]=22.2,Tableau1[Classe_resp]=9),44.4,IF(AND(Tableau1[Note_LR_tendance]=25,Tableau1[Classe_resp]=9),47.2,IF(AND(Tableau1[Note_LR_tendance]=27.8,Tableau1[Classe_resp]=9),50,IF(AND(Tableau1[Note_LR_tendance]=33.3,Tableau1[Classe_resp]=9),55.6,IF(AND(Tableau1[Note_LR_tendance]=36.1,Tableau1[Classe_resp]=9),58.3,IF(AND(Tableau1[Note_LR_tendance]=38.9,Tableau1[Classe_resp]=9),61.1,IF(AND(Tableau1[Note_LR_tendance]=44.4,Tableau1[Classe_resp]=9),66.7,IF(AND(Tableau1[Note_LR_tendance]=47.2,Tableau1[Classe_resp]=9),69.4,IF(AND(Tableau1[Note_LR_tendance]=50,Tableau1[Classe_resp]=9),72.2,IF(AND(Tableau1[Note_LR_tendance]=55.6,Tableau1[Classe_resp]=9),77.8,IF(AND(Tableau1[Note_LR_tendance]=58.3,Tableau1[Classe_resp]=9),80.6,IF(AND(Tableau1[Note_LR_tendance]=61.1,Tableau1[Classe_resp]=9),83.3,IF(AND(Tableau1[Note_LR_tendance]=66.7,Tableau1[Classe_resp]=9),88.9,IF(AND(Tableau1[Note_LR_tendance]=69.4,Tableau1[Classe_resp]=9),91.7,IF(AND(Tableau1[Note_LR_tendance]=72.2,Tableau1[Classe_resp]=9),94.4,IF(AND(Tableau1[Note_LR_tendance]="NA",Tableau1[Classe_resp]=9),Tableau1[[#This Row],[Note_tot_sans_LR_region]],IF(AND(Tableau1[Note_LR_tendance]=22.2,Tableau1[Classe_resp]=10),50,IF(AND(Tableau1[Note_LR_tendance]=25,Tableau1[Classe_resp]=10),52.8,IF(AND(Tableau1[Note_LR_tendance]=27.8,Tableau1[Classe_resp]=10),55.6,IF(AND(Tableau1[Note_LR_tendance]=33.3,Tableau1[Classe_resp]=10),61.1,IF(AND(Tableau1[Note_LR_tendance]=36.1,Tableau1[Classe_resp]=10),63.9,IF(AND(Tableau1[Note_LR_tendance]=38.9,Tableau1[Classe_resp]=10),66.7,IF(AND(Tableau1[Note_LR_tendance]=44.4,Tableau1[Classe_resp]=10),72.2,IF(AND(Tableau1[Note_LR_tendance]=47.2,Tableau1[Classe_resp]=10),75,IF(AND(Tableau1[Note_LR_tendance]=50,Tableau1[Classe_resp]=10),77.8,IF(AND(Tableau1[Note_LR_tendance]=55.6,Tableau1[Classe_resp]=10),83.3,IF(AND(Tableau1[Note_LR_tendance]=58.3,Tableau1[Classe_resp]=10),86.1,IF(AND(Tableau1[Note_LR_tendance]=61.1,Tableau1[Classe_resp]=10),88.9,IF(AND(Tableau1[Note_LR_tendance]=66.7,Tableau1[Classe_resp]=10),94.4,IF(AND(Tableau1[Note_LR_tendance]=69.4,Tableau1[Classe_resp]=10),97.2,IF(AND(Tableau1[Note_LR_tendance]=72.2,Tableau1[Classe_resp]=10),100,IF(AND(Tableau1[Note_LR_tendance]="NA",Tableau1[Classe_resp]=10),Tableau1[[#This Row],[Note_tot_sans_LR_region]],"NA"))))))))))))))))))))))))))))))))))))))))))))))))</f>
        <v>66.7</v>
      </c>
      <c r="S52">
        <v>8.2100000000000009</v>
      </c>
      <c r="T52" s="1" t="s">
        <v>189</v>
      </c>
      <c r="U52" t="str">
        <f>IF(Tableau1[Note_tot]="NA","NA",IF(Tableau1[Note_tot]&lt;=$Z$2,"faible",IF(AND(Tableau1[Note_tot]&gt;$Z$2,Tableau1[Note_tot]&lt;=$Z$3),"moyen",IF(Tableau1[Note_tot]&gt;$Z$3,"fort","NA"))))</f>
        <v>fort</v>
      </c>
      <c r="V52">
        <v>0</v>
      </c>
      <c r="W52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52">
        <v>19</v>
      </c>
      <c r="Y52">
        <v>1.263157894736842</v>
      </c>
    </row>
    <row r="53" spans="1:25" x14ac:dyDescent="0.3">
      <c r="A53" s="1" t="s">
        <v>213</v>
      </c>
      <c r="B53" s="1" t="s">
        <v>117</v>
      </c>
      <c r="C53">
        <v>2938</v>
      </c>
      <c r="D53">
        <v>2938</v>
      </c>
      <c r="E53" s="1" t="s">
        <v>118</v>
      </c>
      <c r="F53" s="1" t="s">
        <v>119</v>
      </c>
      <c r="G53" s="1" t="s">
        <v>29</v>
      </c>
      <c r="H53" s="1" t="s">
        <v>30</v>
      </c>
      <c r="J53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53" t="s">
        <v>53</v>
      </c>
      <c r="L53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53">
        <v>788.78</v>
      </c>
      <c r="N53">
        <v>4088</v>
      </c>
      <c r="O53">
        <v>19.295009784735811</v>
      </c>
      <c r="P53">
        <v>9</v>
      </c>
      <c r="Q53">
        <v>44.4</v>
      </c>
      <c r="R53" s="1">
        <f>IF(AND(Tableau1[Note_LR_tendance]=22.2,Tableau1[Classe_resp]=8),38.9,IF(AND(Tableau1[Note_LR_tendance]=25,Tableau1[Classe_resp]=8),41.7,IF(AND(Tableau1[Note_LR_tendance]=27.8,Tableau1[Classe_resp]=8),44.4,IF(AND(Tableau1[Note_LR_tendance]=33.3,Tableau1[Classe_resp]=8),50,IF(AND(Tableau1[Note_LR_tendance]=36.1,Tableau1[Classe_resp]=8),52.8,IF(AND(Tableau1[Note_LR_tendance]=38.9,Tableau1[Classe_resp]=8),55.6,IF(AND(Tableau1[Note_LR_tendance]=44.4,Tableau1[Classe_resp]=8),61.1,IF(AND(Tableau1[Note_LR_tendance]=47.2,Tableau1[Classe_resp]=8),63.9,IF(AND(Tableau1[Note_LR_tendance]=50,Tableau1[Classe_resp]=8),66.7,IF(AND(Tableau1[Note_LR_tendance]=55.6,Tableau1[Classe_resp]=8),72.2,IF(AND(Tableau1[Note_LR_tendance]=58.3,Tableau1[Classe_resp]=8),75,IF(AND(Tableau1[Note_LR_tendance]=61.1,Tableau1[Classe_resp]=8),77.8,IF(AND(Tableau1[Note_LR_tendance]=66.7,Tableau1[Classe_resp]=8),83.3,IF(AND(Tableau1[Note_LR_tendance]=69.4,Tableau1[Classe_resp]=8),86.1,IF(AND(Tableau1[Note_LR_tendance]=72.2,Tableau1[Classe_resp]=8),88.9,IF(AND(Tableau1[Note_LR_tendance]="NA",Tableau1[Classe_resp]=8),Tableau1[[#This Row],[Note_tot_sans_LR_region]],IF(AND(Tableau1[Note_LR_tendance]=22.2,Tableau1[Classe_resp]=9),44.4,IF(AND(Tableau1[Note_LR_tendance]=25,Tableau1[Classe_resp]=9),47.2,IF(AND(Tableau1[Note_LR_tendance]=27.8,Tableau1[Classe_resp]=9),50,IF(AND(Tableau1[Note_LR_tendance]=33.3,Tableau1[Classe_resp]=9),55.6,IF(AND(Tableau1[Note_LR_tendance]=36.1,Tableau1[Classe_resp]=9),58.3,IF(AND(Tableau1[Note_LR_tendance]=38.9,Tableau1[Classe_resp]=9),61.1,IF(AND(Tableau1[Note_LR_tendance]=44.4,Tableau1[Classe_resp]=9),66.7,IF(AND(Tableau1[Note_LR_tendance]=47.2,Tableau1[Classe_resp]=9),69.4,IF(AND(Tableau1[Note_LR_tendance]=50,Tableau1[Classe_resp]=9),72.2,IF(AND(Tableau1[Note_LR_tendance]=55.6,Tableau1[Classe_resp]=9),77.8,IF(AND(Tableau1[Note_LR_tendance]=58.3,Tableau1[Classe_resp]=9),80.6,IF(AND(Tableau1[Note_LR_tendance]=61.1,Tableau1[Classe_resp]=9),83.3,IF(AND(Tableau1[Note_LR_tendance]=66.7,Tableau1[Classe_resp]=9),88.9,IF(AND(Tableau1[Note_LR_tendance]=69.4,Tableau1[Classe_resp]=9),91.7,IF(AND(Tableau1[Note_LR_tendance]=72.2,Tableau1[Classe_resp]=9),94.4,IF(AND(Tableau1[Note_LR_tendance]="NA",Tableau1[Classe_resp]=9),Tableau1[[#This Row],[Note_tot_sans_LR_region]],IF(AND(Tableau1[Note_LR_tendance]=22.2,Tableau1[Classe_resp]=10),50,IF(AND(Tableau1[Note_LR_tendance]=25,Tableau1[Classe_resp]=10),52.8,IF(AND(Tableau1[Note_LR_tendance]=27.8,Tableau1[Classe_resp]=10),55.6,IF(AND(Tableau1[Note_LR_tendance]=33.3,Tableau1[Classe_resp]=10),61.1,IF(AND(Tableau1[Note_LR_tendance]=36.1,Tableau1[Classe_resp]=10),63.9,IF(AND(Tableau1[Note_LR_tendance]=38.9,Tableau1[Classe_resp]=10),66.7,IF(AND(Tableau1[Note_LR_tendance]=44.4,Tableau1[Classe_resp]=10),72.2,IF(AND(Tableau1[Note_LR_tendance]=47.2,Tableau1[Classe_resp]=10),75,IF(AND(Tableau1[Note_LR_tendance]=50,Tableau1[Classe_resp]=10),77.8,IF(AND(Tableau1[Note_LR_tendance]=55.6,Tableau1[Classe_resp]=10),83.3,IF(AND(Tableau1[Note_LR_tendance]=58.3,Tableau1[Classe_resp]=10),86.1,IF(AND(Tableau1[Note_LR_tendance]=61.1,Tableau1[Classe_resp]=10),88.9,IF(AND(Tableau1[Note_LR_tendance]=66.7,Tableau1[Classe_resp]=10),94.4,IF(AND(Tableau1[Note_LR_tendance]=69.4,Tableau1[Classe_resp]=10),97.2,IF(AND(Tableau1[Note_LR_tendance]=72.2,Tableau1[Classe_resp]=10),100,IF(AND(Tableau1[Note_LR_tendance]="NA",Tableau1[Classe_resp]=10),Tableau1[[#This Row],[Note_tot_sans_LR_region]],"NA"))))))))))))))))))))))))))))))))))))))))))))))))</f>
        <v>44.4</v>
      </c>
      <c r="S53">
        <v>5.73</v>
      </c>
      <c r="T53" s="1" t="s">
        <v>189</v>
      </c>
      <c r="U53" t="str">
        <f>IF(Tableau1[Note_tot]="NA","NA",IF(Tableau1[Note_tot]&lt;=$Z$2,"faible",IF(AND(Tableau1[Note_tot]&gt;$Z$2,Tableau1[Note_tot]&lt;=$Z$3),"moyen",IF(Tableau1[Note_tot]&gt;$Z$3,"fort","NA"))))</f>
        <v>fort</v>
      </c>
      <c r="V53">
        <v>0</v>
      </c>
      <c r="W53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53">
        <v>25</v>
      </c>
      <c r="Y53">
        <v>0.88</v>
      </c>
    </row>
    <row r="54" spans="1:25" x14ac:dyDescent="0.3">
      <c r="A54" s="1" t="s">
        <v>213</v>
      </c>
      <c r="B54" s="1" t="s">
        <v>232</v>
      </c>
      <c r="C54">
        <v>3106</v>
      </c>
      <c r="D54">
        <v>3106</v>
      </c>
      <c r="E54" s="1" t="s">
        <v>233</v>
      </c>
      <c r="F54" s="1" t="s">
        <v>234</v>
      </c>
      <c r="G54" s="1" t="s">
        <v>21</v>
      </c>
      <c r="H54" s="1" t="s">
        <v>30</v>
      </c>
      <c r="J54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54" t="s">
        <v>53</v>
      </c>
      <c r="L54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54">
        <v>875.7</v>
      </c>
      <c r="N54">
        <v>2627.74</v>
      </c>
      <c r="O54">
        <v>33.325214823384357</v>
      </c>
      <c r="P54">
        <v>9</v>
      </c>
      <c r="Q54">
        <v>44.4</v>
      </c>
      <c r="R54" s="1">
        <f>IF(AND(Tableau1[Note_LR_tendance]=22.2,Tableau1[Classe_resp]=8),38.9,IF(AND(Tableau1[Note_LR_tendance]=25,Tableau1[Classe_resp]=8),41.7,IF(AND(Tableau1[Note_LR_tendance]=27.8,Tableau1[Classe_resp]=8),44.4,IF(AND(Tableau1[Note_LR_tendance]=33.3,Tableau1[Classe_resp]=8),50,IF(AND(Tableau1[Note_LR_tendance]=36.1,Tableau1[Classe_resp]=8),52.8,IF(AND(Tableau1[Note_LR_tendance]=38.9,Tableau1[Classe_resp]=8),55.6,IF(AND(Tableau1[Note_LR_tendance]=44.4,Tableau1[Classe_resp]=8),61.1,IF(AND(Tableau1[Note_LR_tendance]=47.2,Tableau1[Classe_resp]=8),63.9,IF(AND(Tableau1[Note_LR_tendance]=50,Tableau1[Classe_resp]=8),66.7,IF(AND(Tableau1[Note_LR_tendance]=55.6,Tableau1[Classe_resp]=8),72.2,IF(AND(Tableau1[Note_LR_tendance]=58.3,Tableau1[Classe_resp]=8),75,IF(AND(Tableau1[Note_LR_tendance]=61.1,Tableau1[Classe_resp]=8),77.8,IF(AND(Tableau1[Note_LR_tendance]=66.7,Tableau1[Classe_resp]=8),83.3,IF(AND(Tableau1[Note_LR_tendance]=69.4,Tableau1[Classe_resp]=8),86.1,IF(AND(Tableau1[Note_LR_tendance]=72.2,Tableau1[Classe_resp]=8),88.9,IF(AND(Tableau1[Note_LR_tendance]="NA",Tableau1[Classe_resp]=8),Tableau1[[#This Row],[Note_tot_sans_LR_region]],IF(AND(Tableau1[Note_LR_tendance]=22.2,Tableau1[Classe_resp]=9),44.4,IF(AND(Tableau1[Note_LR_tendance]=25,Tableau1[Classe_resp]=9),47.2,IF(AND(Tableau1[Note_LR_tendance]=27.8,Tableau1[Classe_resp]=9),50,IF(AND(Tableau1[Note_LR_tendance]=33.3,Tableau1[Classe_resp]=9),55.6,IF(AND(Tableau1[Note_LR_tendance]=36.1,Tableau1[Classe_resp]=9),58.3,IF(AND(Tableau1[Note_LR_tendance]=38.9,Tableau1[Classe_resp]=9),61.1,IF(AND(Tableau1[Note_LR_tendance]=44.4,Tableau1[Classe_resp]=9),66.7,IF(AND(Tableau1[Note_LR_tendance]=47.2,Tableau1[Classe_resp]=9),69.4,IF(AND(Tableau1[Note_LR_tendance]=50,Tableau1[Classe_resp]=9),72.2,IF(AND(Tableau1[Note_LR_tendance]=55.6,Tableau1[Classe_resp]=9),77.8,IF(AND(Tableau1[Note_LR_tendance]=58.3,Tableau1[Classe_resp]=9),80.6,IF(AND(Tableau1[Note_LR_tendance]=61.1,Tableau1[Classe_resp]=9),83.3,IF(AND(Tableau1[Note_LR_tendance]=66.7,Tableau1[Classe_resp]=9),88.9,IF(AND(Tableau1[Note_LR_tendance]=69.4,Tableau1[Classe_resp]=9),91.7,IF(AND(Tableau1[Note_LR_tendance]=72.2,Tableau1[Classe_resp]=9),94.4,IF(AND(Tableau1[Note_LR_tendance]="NA",Tableau1[Classe_resp]=9),Tableau1[[#This Row],[Note_tot_sans_LR_region]],IF(AND(Tableau1[Note_LR_tendance]=22.2,Tableau1[Classe_resp]=10),50,IF(AND(Tableau1[Note_LR_tendance]=25,Tableau1[Classe_resp]=10),52.8,IF(AND(Tableau1[Note_LR_tendance]=27.8,Tableau1[Classe_resp]=10),55.6,IF(AND(Tableau1[Note_LR_tendance]=33.3,Tableau1[Classe_resp]=10),61.1,IF(AND(Tableau1[Note_LR_tendance]=36.1,Tableau1[Classe_resp]=10),63.9,IF(AND(Tableau1[Note_LR_tendance]=38.9,Tableau1[Classe_resp]=10),66.7,IF(AND(Tableau1[Note_LR_tendance]=44.4,Tableau1[Classe_resp]=10),72.2,IF(AND(Tableau1[Note_LR_tendance]=47.2,Tableau1[Classe_resp]=10),75,IF(AND(Tableau1[Note_LR_tendance]=50,Tableau1[Classe_resp]=10),77.8,IF(AND(Tableau1[Note_LR_tendance]=55.6,Tableau1[Classe_resp]=10),83.3,IF(AND(Tableau1[Note_LR_tendance]=58.3,Tableau1[Classe_resp]=10),86.1,IF(AND(Tableau1[Note_LR_tendance]=61.1,Tableau1[Classe_resp]=10),88.9,IF(AND(Tableau1[Note_LR_tendance]=66.7,Tableau1[Classe_resp]=10),94.4,IF(AND(Tableau1[Note_LR_tendance]=69.4,Tableau1[Classe_resp]=10),97.2,IF(AND(Tableau1[Note_LR_tendance]=72.2,Tableau1[Classe_resp]=10),100,IF(AND(Tableau1[Note_LR_tendance]="NA",Tableau1[Classe_resp]=10),Tableau1[[#This Row],[Note_tot_sans_LR_region]],"NA"))))))))))))))))))))))))))))))))))))))))))))))))</f>
        <v>44.4</v>
      </c>
      <c r="S54">
        <v>7.51</v>
      </c>
      <c r="T54" s="1" t="s">
        <v>189</v>
      </c>
      <c r="U54" t="str">
        <f>IF(Tableau1[Note_tot]="NA","NA",IF(Tableau1[Note_tot]&lt;=$Z$2,"faible",IF(AND(Tableau1[Note_tot]&gt;$Z$2,Tableau1[Note_tot]&lt;=$Z$3),"moyen",IF(Tableau1[Note_tot]&gt;$Z$3,"fort","NA"))))</f>
        <v>fort</v>
      </c>
      <c r="V54">
        <v>0</v>
      </c>
      <c r="W54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54">
        <v>36</v>
      </c>
      <c r="Y54">
        <v>0.58333333333333337</v>
      </c>
    </row>
    <row r="55" spans="1:25" x14ac:dyDescent="0.3">
      <c r="A55" s="1" t="s">
        <v>213</v>
      </c>
      <c r="B55" s="1" t="s">
        <v>70</v>
      </c>
      <c r="C55">
        <v>3343</v>
      </c>
      <c r="D55">
        <v>3343</v>
      </c>
      <c r="E55" s="1" t="s">
        <v>71</v>
      </c>
      <c r="F55" s="1" t="s">
        <v>72</v>
      </c>
      <c r="G55" s="1" t="s">
        <v>29</v>
      </c>
      <c r="H55" s="1" t="s">
        <v>30</v>
      </c>
      <c r="J55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55" t="s">
        <v>53</v>
      </c>
      <c r="L55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55">
        <v>1364.2</v>
      </c>
      <c r="N55">
        <v>11054.19</v>
      </c>
      <c r="O55">
        <v>12.341021820685189</v>
      </c>
      <c r="P55">
        <v>9</v>
      </c>
      <c r="Q55">
        <v>44.4</v>
      </c>
      <c r="R55" s="1">
        <f>IF(AND(Tableau1[Note_LR_tendance]=22.2,Tableau1[Classe_resp]=8),38.9,IF(AND(Tableau1[Note_LR_tendance]=25,Tableau1[Classe_resp]=8),41.7,IF(AND(Tableau1[Note_LR_tendance]=27.8,Tableau1[Classe_resp]=8),44.4,IF(AND(Tableau1[Note_LR_tendance]=33.3,Tableau1[Classe_resp]=8),50,IF(AND(Tableau1[Note_LR_tendance]=36.1,Tableau1[Classe_resp]=8),52.8,IF(AND(Tableau1[Note_LR_tendance]=38.9,Tableau1[Classe_resp]=8),55.6,IF(AND(Tableau1[Note_LR_tendance]=44.4,Tableau1[Classe_resp]=8),61.1,IF(AND(Tableau1[Note_LR_tendance]=47.2,Tableau1[Classe_resp]=8),63.9,IF(AND(Tableau1[Note_LR_tendance]=50,Tableau1[Classe_resp]=8),66.7,IF(AND(Tableau1[Note_LR_tendance]=55.6,Tableau1[Classe_resp]=8),72.2,IF(AND(Tableau1[Note_LR_tendance]=58.3,Tableau1[Classe_resp]=8),75,IF(AND(Tableau1[Note_LR_tendance]=61.1,Tableau1[Classe_resp]=8),77.8,IF(AND(Tableau1[Note_LR_tendance]=66.7,Tableau1[Classe_resp]=8),83.3,IF(AND(Tableau1[Note_LR_tendance]=69.4,Tableau1[Classe_resp]=8),86.1,IF(AND(Tableau1[Note_LR_tendance]=72.2,Tableau1[Classe_resp]=8),88.9,IF(AND(Tableau1[Note_LR_tendance]="NA",Tableau1[Classe_resp]=8),Tableau1[[#This Row],[Note_tot_sans_LR_region]],IF(AND(Tableau1[Note_LR_tendance]=22.2,Tableau1[Classe_resp]=9),44.4,IF(AND(Tableau1[Note_LR_tendance]=25,Tableau1[Classe_resp]=9),47.2,IF(AND(Tableau1[Note_LR_tendance]=27.8,Tableau1[Classe_resp]=9),50,IF(AND(Tableau1[Note_LR_tendance]=33.3,Tableau1[Classe_resp]=9),55.6,IF(AND(Tableau1[Note_LR_tendance]=36.1,Tableau1[Classe_resp]=9),58.3,IF(AND(Tableau1[Note_LR_tendance]=38.9,Tableau1[Classe_resp]=9),61.1,IF(AND(Tableau1[Note_LR_tendance]=44.4,Tableau1[Classe_resp]=9),66.7,IF(AND(Tableau1[Note_LR_tendance]=47.2,Tableau1[Classe_resp]=9),69.4,IF(AND(Tableau1[Note_LR_tendance]=50,Tableau1[Classe_resp]=9),72.2,IF(AND(Tableau1[Note_LR_tendance]=55.6,Tableau1[Classe_resp]=9),77.8,IF(AND(Tableau1[Note_LR_tendance]=58.3,Tableau1[Classe_resp]=9),80.6,IF(AND(Tableau1[Note_LR_tendance]=61.1,Tableau1[Classe_resp]=9),83.3,IF(AND(Tableau1[Note_LR_tendance]=66.7,Tableau1[Classe_resp]=9),88.9,IF(AND(Tableau1[Note_LR_tendance]=69.4,Tableau1[Classe_resp]=9),91.7,IF(AND(Tableau1[Note_LR_tendance]=72.2,Tableau1[Classe_resp]=9),94.4,IF(AND(Tableau1[Note_LR_tendance]="NA",Tableau1[Classe_resp]=9),Tableau1[[#This Row],[Note_tot_sans_LR_region]],IF(AND(Tableau1[Note_LR_tendance]=22.2,Tableau1[Classe_resp]=10),50,IF(AND(Tableau1[Note_LR_tendance]=25,Tableau1[Classe_resp]=10),52.8,IF(AND(Tableau1[Note_LR_tendance]=27.8,Tableau1[Classe_resp]=10),55.6,IF(AND(Tableau1[Note_LR_tendance]=33.3,Tableau1[Classe_resp]=10),61.1,IF(AND(Tableau1[Note_LR_tendance]=36.1,Tableau1[Classe_resp]=10),63.9,IF(AND(Tableau1[Note_LR_tendance]=38.9,Tableau1[Classe_resp]=10),66.7,IF(AND(Tableau1[Note_LR_tendance]=44.4,Tableau1[Classe_resp]=10),72.2,IF(AND(Tableau1[Note_LR_tendance]=47.2,Tableau1[Classe_resp]=10),75,IF(AND(Tableau1[Note_LR_tendance]=50,Tableau1[Classe_resp]=10),77.8,IF(AND(Tableau1[Note_LR_tendance]=55.6,Tableau1[Classe_resp]=10),83.3,IF(AND(Tableau1[Note_LR_tendance]=58.3,Tableau1[Classe_resp]=10),86.1,IF(AND(Tableau1[Note_LR_tendance]=61.1,Tableau1[Classe_resp]=10),88.9,IF(AND(Tableau1[Note_LR_tendance]=66.7,Tableau1[Classe_resp]=10),94.4,IF(AND(Tableau1[Note_LR_tendance]=69.4,Tableau1[Classe_resp]=10),97.2,IF(AND(Tableau1[Note_LR_tendance]=72.2,Tableau1[Classe_resp]=10),100,IF(AND(Tableau1[Note_LR_tendance]="NA",Tableau1[Classe_resp]=10),Tableau1[[#This Row],[Note_tot_sans_LR_region]],"NA"))))))))))))))))))))))))))))))))))))))))))))))))</f>
        <v>44.4</v>
      </c>
      <c r="S55">
        <v>7.72</v>
      </c>
      <c r="T55" s="1" t="s">
        <v>189</v>
      </c>
      <c r="U55" t="str">
        <f>IF(Tableau1[Note_tot]="NA","NA",IF(Tableau1[Note_tot]&lt;=$Z$2,"faible",IF(AND(Tableau1[Note_tot]&gt;$Z$2,Tableau1[Note_tot]&lt;=$Z$3),"moyen",IF(Tableau1[Note_tot]&gt;$Z$3,"fort","NA"))))</f>
        <v>fort</v>
      </c>
      <c r="V55">
        <v>0</v>
      </c>
      <c r="W55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55">
        <v>22</v>
      </c>
      <c r="Y55">
        <v>0.90909090909090917</v>
      </c>
    </row>
    <row r="56" spans="1:25" x14ac:dyDescent="0.3">
      <c r="A56" s="1" t="s">
        <v>213</v>
      </c>
      <c r="B56" s="1" t="s">
        <v>268</v>
      </c>
      <c r="C56">
        <v>4221</v>
      </c>
      <c r="D56">
        <v>4221</v>
      </c>
      <c r="E56" s="1" t="s">
        <v>269</v>
      </c>
      <c r="F56" s="1" t="s">
        <v>270</v>
      </c>
      <c r="G56" s="1" t="s">
        <v>29</v>
      </c>
      <c r="H56" s="1" t="s">
        <v>126</v>
      </c>
      <c r="J56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56" t="s">
        <v>85</v>
      </c>
      <c r="L56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56">
        <v>6723.16</v>
      </c>
      <c r="N56">
        <v>54241.440000000002</v>
      </c>
      <c r="O56">
        <v>12.394877422133336</v>
      </c>
      <c r="P56">
        <v>9</v>
      </c>
      <c r="Q56">
        <v>83.3</v>
      </c>
      <c r="R56" s="1">
        <f>IF(AND(Tableau1[Note_LR_tendance]=22.2,Tableau1[Classe_resp]=8),38.9,IF(AND(Tableau1[Note_LR_tendance]=25,Tableau1[Classe_resp]=8),41.7,IF(AND(Tableau1[Note_LR_tendance]=27.8,Tableau1[Classe_resp]=8),44.4,IF(AND(Tableau1[Note_LR_tendance]=33.3,Tableau1[Classe_resp]=8),50,IF(AND(Tableau1[Note_LR_tendance]=36.1,Tableau1[Classe_resp]=8),52.8,IF(AND(Tableau1[Note_LR_tendance]=38.9,Tableau1[Classe_resp]=8),55.6,IF(AND(Tableau1[Note_LR_tendance]=44.4,Tableau1[Classe_resp]=8),61.1,IF(AND(Tableau1[Note_LR_tendance]=47.2,Tableau1[Classe_resp]=8),63.9,IF(AND(Tableau1[Note_LR_tendance]=50,Tableau1[Classe_resp]=8),66.7,IF(AND(Tableau1[Note_LR_tendance]=55.6,Tableau1[Classe_resp]=8),72.2,IF(AND(Tableau1[Note_LR_tendance]=58.3,Tableau1[Classe_resp]=8),75,IF(AND(Tableau1[Note_LR_tendance]=61.1,Tableau1[Classe_resp]=8),77.8,IF(AND(Tableau1[Note_LR_tendance]=66.7,Tableau1[Classe_resp]=8),83.3,IF(AND(Tableau1[Note_LR_tendance]=69.4,Tableau1[Classe_resp]=8),86.1,IF(AND(Tableau1[Note_LR_tendance]=72.2,Tableau1[Classe_resp]=8),88.9,IF(AND(Tableau1[Note_LR_tendance]="NA",Tableau1[Classe_resp]=8),Tableau1[[#This Row],[Note_tot_sans_LR_region]],IF(AND(Tableau1[Note_LR_tendance]=22.2,Tableau1[Classe_resp]=9),44.4,IF(AND(Tableau1[Note_LR_tendance]=25,Tableau1[Classe_resp]=9),47.2,IF(AND(Tableau1[Note_LR_tendance]=27.8,Tableau1[Classe_resp]=9),50,IF(AND(Tableau1[Note_LR_tendance]=33.3,Tableau1[Classe_resp]=9),55.6,IF(AND(Tableau1[Note_LR_tendance]=36.1,Tableau1[Classe_resp]=9),58.3,IF(AND(Tableau1[Note_LR_tendance]=38.9,Tableau1[Classe_resp]=9),61.1,IF(AND(Tableau1[Note_LR_tendance]=44.4,Tableau1[Classe_resp]=9),66.7,IF(AND(Tableau1[Note_LR_tendance]=47.2,Tableau1[Classe_resp]=9),69.4,IF(AND(Tableau1[Note_LR_tendance]=50,Tableau1[Classe_resp]=9),72.2,IF(AND(Tableau1[Note_LR_tendance]=55.6,Tableau1[Classe_resp]=9),77.8,IF(AND(Tableau1[Note_LR_tendance]=58.3,Tableau1[Classe_resp]=9),80.6,IF(AND(Tableau1[Note_LR_tendance]=61.1,Tableau1[Classe_resp]=9),83.3,IF(AND(Tableau1[Note_LR_tendance]=66.7,Tableau1[Classe_resp]=9),88.9,IF(AND(Tableau1[Note_LR_tendance]=69.4,Tableau1[Classe_resp]=9),91.7,IF(AND(Tableau1[Note_LR_tendance]=72.2,Tableau1[Classe_resp]=9),94.4,IF(AND(Tableau1[Note_LR_tendance]="NA",Tableau1[Classe_resp]=9),Tableau1[[#This Row],[Note_tot_sans_LR_region]],IF(AND(Tableau1[Note_LR_tendance]=22.2,Tableau1[Classe_resp]=10),50,IF(AND(Tableau1[Note_LR_tendance]=25,Tableau1[Classe_resp]=10),52.8,IF(AND(Tableau1[Note_LR_tendance]=27.8,Tableau1[Classe_resp]=10),55.6,IF(AND(Tableau1[Note_LR_tendance]=33.3,Tableau1[Classe_resp]=10),61.1,IF(AND(Tableau1[Note_LR_tendance]=36.1,Tableau1[Classe_resp]=10),63.9,IF(AND(Tableau1[Note_LR_tendance]=38.9,Tableau1[Classe_resp]=10),66.7,IF(AND(Tableau1[Note_LR_tendance]=44.4,Tableau1[Classe_resp]=10),72.2,IF(AND(Tableau1[Note_LR_tendance]=47.2,Tableau1[Classe_resp]=10),75,IF(AND(Tableau1[Note_LR_tendance]=50,Tableau1[Classe_resp]=10),77.8,IF(AND(Tableau1[Note_LR_tendance]=55.6,Tableau1[Classe_resp]=10),83.3,IF(AND(Tableau1[Note_LR_tendance]=58.3,Tableau1[Classe_resp]=10),86.1,IF(AND(Tableau1[Note_LR_tendance]=61.1,Tableau1[Classe_resp]=10),88.9,IF(AND(Tableau1[Note_LR_tendance]=66.7,Tableau1[Classe_resp]=10),94.4,IF(AND(Tableau1[Note_LR_tendance]=69.4,Tableau1[Classe_resp]=10),97.2,IF(AND(Tableau1[Note_LR_tendance]=72.2,Tableau1[Classe_resp]=10),100,IF(AND(Tableau1[Note_LR_tendance]="NA",Tableau1[Classe_resp]=10),Tableau1[[#This Row],[Note_tot_sans_LR_region]],"NA"))))))))))))))))))))))))))))))))))))))))))))))))</f>
        <v>83.3</v>
      </c>
      <c r="S56">
        <v>1.4</v>
      </c>
      <c r="T56" s="1" t="s">
        <v>189</v>
      </c>
      <c r="U56" t="str">
        <f>IF(Tableau1[Note_tot]="NA","NA",IF(Tableau1[Note_tot]&lt;=$Z$2,"faible",IF(AND(Tableau1[Note_tot]&gt;$Z$2,Tableau1[Note_tot]&lt;=$Z$3),"moyen",IF(Tableau1[Note_tot]&gt;$Z$3,"fort","NA"))))</f>
        <v>fort</v>
      </c>
      <c r="V56">
        <v>0</v>
      </c>
      <c r="W56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56">
        <v>10</v>
      </c>
      <c r="Y56">
        <v>0.9</v>
      </c>
    </row>
    <row r="57" spans="1:25" x14ac:dyDescent="0.3">
      <c r="A57" s="1" t="s">
        <v>213</v>
      </c>
      <c r="B57" s="1" t="s">
        <v>210</v>
      </c>
      <c r="C57">
        <v>2767</v>
      </c>
      <c r="D57">
        <v>2767</v>
      </c>
      <c r="E57" s="1" t="s">
        <v>211</v>
      </c>
      <c r="F57" s="1" t="s">
        <v>212</v>
      </c>
      <c r="G57" s="1" t="s">
        <v>21</v>
      </c>
      <c r="H57" s="1" t="s">
        <v>30</v>
      </c>
      <c r="J57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57" t="s">
        <v>53</v>
      </c>
      <c r="L57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57">
        <v>2268.06</v>
      </c>
      <c r="N57">
        <v>6664.66</v>
      </c>
      <c r="O57">
        <v>34.031143374155619</v>
      </c>
      <c r="P57">
        <v>9</v>
      </c>
      <c r="Q57">
        <v>44.4</v>
      </c>
      <c r="R57" s="1">
        <f>IF(AND(Tableau1[Note_LR_tendance]=22.2,Tableau1[Classe_resp]=8),38.9,IF(AND(Tableau1[Note_LR_tendance]=25,Tableau1[Classe_resp]=8),41.7,IF(AND(Tableau1[Note_LR_tendance]=27.8,Tableau1[Classe_resp]=8),44.4,IF(AND(Tableau1[Note_LR_tendance]=33.3,Tableau1[Classe_resp]=8),50,IF(AND(Tableau1[Note_LR_tendance]=36.1,Tableau1[Classe_resp]=8),52.8,IF(AND(Tableau1[Note_LR_tendance]=38.9,Tableau1[Classe_resp]=8),55.6,IF(AND(Tableau1[Note_LR_tendance]=44.4,Tableau1[Classe_resp]=8),61.1,IF(AND(Tableau1[Note_LR_tendance]=47.2,Tableau1[Classe_resp]=8),63.9,IF(AND(Tableau1[Note_LR_tendance]=50,Tableau1[Classe_resp]=8),66.7,IF(AND(Tableau1[Note_LR_tendance]=55.6,Tableau1[Classe_resp]=8),72.2,IF(AND(Tableau1[Note_LR_tendance]=58.3,Tableau1[Classe_resp]=8),75,IF(AND(Tableau1[Note_LR_tendance]=61.1,Tableau1[Classe_resp]=8),77.8,IF(AND(Tableau1[Note_LR_tendance]=66.7,Tableau1[Classe_resp]=8),83.3,IF(AND(Tableau1[Note_LR_tendance]=69.4,Tableau1[Classe_resp]=8),86.1,IF(AND(Tableau1[Note_LR_tendance]=72.2,Tableau1[Classe_resp]=8),88.9,IF(AND(Tableau1[Note_LR_tendance]="NA",Tableau1[Classe_resp]=8),Tableau1[[#This Row],[Note_tot_sans_LR_region]],IF(AND(Tableau1[Note_LR_tendance]=22.2,Tableau1[Classe_resp]=9),44.4,IF(AND(Tableau1[Note_LR_tendance]=25,Tableau1[Classe_resp]=9),47.2,IF(AND(Tableau1[Note_LR_tendance]=27.8,Tableau1[Classe_resp]=9),50,IF(AND(Tableau1[Note_LR_tendance]=33.3,Tableau1[Classe_resp]=9),55.6,IF(AND(Tableau1[Note_LR_tendance]=36.1,Tableau1[Classe_resp]=9),58.3,IF(AND(Tableau1[Note_LR_tendance]=38.9,Tableau1[Classe_resp]=9),61.1,IF(AND(Tableau1[Note_LR_tendance]=44.4,Tableau1[Classe_resp]=9),66.7,IF(AND(Tableau1[Note_LR_tendance]=47.2,Tableau1[Classe_resp]=9),69.4,IF(AND(Tableau1[Note_LR_tendance]=50,Tableau1[Classe_resp]=9),72.2,IF(AND(Tableau1[Note_LR_tendance]=55.6,Tableau1[Classe_resp]=9),77.8,IF(AND(Tableau1[Note_LR_tendance]=58.3,Tableau1[Classe_resp]=9),80.6,IF(AND(Tableau1[Note_LR_tendance]=61.1,Tableau1[Classe_resp]=9),83.3,IF(AND(Tableau1[Note_LR_tendance]=66.7,Tableau1[Classe_resp]=9),88.9,IF(AND(Tableau1[Note_LR_tendance]=69.4,Tableau1[Classe_resp]=9),91.7,IF(AND(Tableau1[Note_LR_tendance]=72.2,Tableau1[Classe_resp]=9),94.4,IF(AND(Tableau1[Note_LR_tendance]="NA",Tableau1[Classe_resp]=9),Tableau1[[#This Row],[Note_tot_sans_LR_region]],IF(AND(Tableau1[Note_LR_tendance]=22.2,Tableau1[Classe_resp]=10),50,IF(AND(Tableau1[Note_LR_tendance]=25,Tableau1[Classe_resp]=10),52.8,IF(AND(Tableau1[Note_LR_tendance]=27.8,Tableau1[Classe_resp]=10),55.6,IF(AND(Tableau1[Note_LR_tendance]=33.3,Tableau1[Classe_resp]=10),61.1,IF(AND(Tableau1[Note_LR_tendance]=36.1,Tableau1[Classe_resp]=10),63.9,IF(AND(Tableau1[Note_LR_tendance]=38.9,Tableau1[Classe_resp]=10),66.7,IF(AND(Tableau1[Note_LR_tendance]=44.4,Tableau1[Classe_resp]=10),72.2,IF(AND(Tableau1[Note_LR_tendance]=47.2,Tableau1[Classe_resp]=10),75,IF(AND(Tableau1[Note_LR_tendance]=50,Tableau1[Classe_resp]=10),77.8,IF(AND(Tableau1[Note_LR_tendance]=55.6,Tableau1[Classe_resp]=10),83.3,IF(AND(Tableau1[Note_LR_tendance]=58.3,Tableau1[Classe_resp]=10),86.1,IF(AND(Tableau1[Note_LR_tendance]=61.1,Tableau1[Classe_resp]=10),88.9,IF(AND(Tableau1[Note_LR_tendance]=66.7,Tableau1[Classe_resp]=10),94.4,IF(AND(Tableau1[Note_LR_tendance]=69.4,Tableau1[Classe_resp]=10),97.2,IF(AND(Tableau1[Note_LR_tendance]=72.2,Tableau1[Classe_resp]=10),100,IF(AND(Tableau1[Note_LR_tendance]="NA",Tableau1[Classe_resp]=10),Tableau1[[#This Row],[Note_tot_sans_LR_region]],"NA"))))))))))))))))))))))))))))))))))))))))))))))))</f>
        <v>44.4</v>
      </c>
      <c r="S57">
        <v>6.4</v>
      </c>
      <c r="T57" s="1" t="s">
        <v>189</v>
      </c>
      <c r="U57" t="str">
        <f>IF(Tableau1[Note_tot]="NA","NA",IF(Tableau1[Note_tot]&lt;=$Z$2,"faible",IF(AND(Tableau1[Note_tot]&gt;$Z$2,Tableau1[Note_tot]&lt;=$Z$3),"moyen",IF(Tableau1[Note_tot]&gt;$Z$3,"fort","NA"))))</f>
        <v>fort</v>
      </c>
      <c r="V57">
        <v>0</v>
      </c>
      <c r="W57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57">
        <v>34</v>
      </c>
      <c r="Y57">
        <v>0.76470588235294112</v>
      </c>
    </row>
    <row r="58" spans="1:25" x14ac:dyDescent="0.3">
      <c r="A58" s="1" t="s">
        <v>213</v>
      </c>
      <c r="B58" s="1" t="s">
        <v>214</v>
      </c>
      <c r="C58">
        <v>3388</v>
      </c>
      <c r="D58">
        <v>3388</v>
      </c>
      <c r="E58" s="1" t="s">
        <v>215</v>
      </c>
      <c r="F58" s="1" t="s">
        <v>216</v>
      </c>
      <c r="G58" s="1" t="s">
        <v>21</v>
      </c>
      <c r="H58" s="1" t="s">
        <v>60</v>
      </c>
      <c r="J58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58" t="s">
        <v>53</v>
      </c>
      <c r="L58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58">
        <v>21.63</v>
      </c>
      <c r="N58">
        <v>21.63</v>
      </c>
      <c r="O58">
        <v>100</v>
      </c>
      <c r="P58">
        <v>10</v>
      </c>
      <c r="Q58">
        <v>94.4</v>
      </c>
      <c r="R58" s="1">
        <f>IF(AND(Tableau1[Note_LR_tendance]=22.2,Tableau1[Classe_resp]=8),38.9,IF(AND(Tableau1[Note_LR_tendance]=25,Tableau1[Classe_resp]=8),41.7,IF(AND(Tableau1[Note_LR_tendance]=27.8,Tableau1[Classe_resp]=8),44.4,IF(AND(Tableau1[Note_LR_tendance]=33.3,Tableau1[Classe_resp]=8),50,IF(AND(Tableau1[Note_LR_tendance]=36.1,Tableau1[Classe_resp]=8),52.8,IF(AND(Tableau1[Note_LR_tendance]=38.9,Tableau1[Classe_resp]=8),55.6,IF(AND(Tableau1[Note_LR_tendance]=44.4,Tableau1[Classe_resp]=8),61.1,IF(AND(Tableau1[Note_LR_tendance]=47.2,Tableau1[Classe_resp]=8),63.9,IF(AND(Tableau1[Note_LR_tendance]=50,Tableau1[Classe_resp]=8),66.7,IF(AND(Tableau1[Note_LR_tendance]=55.6,Tableau1[Classe_resp]=8),72.2,IF(AND(Tableau1[Note_LR_tendance]=58.3,Tableau1[Classe_resp]=8),75,IF(AND(Tableau1[Note_LR_tendance]=61.1,Tableau1[Classe_resp]=8),77.8,IF(AND(Tableau1[Note_LR_tendance]=66.7,Tableau1[Classe_resp]=8),83.3,IF(AND(Tableau1[Note_LR_tendance]=69.4,Tableau1[Classe_resp]=8),86.1,IF(AND(Tableau1[Note_LR_tendance]=72.2,Tableau1[Classe_resp]=8),88.9,IF(AND(Tableau1[Note_LR_tendance]="NA",Tableau1[Classe_resp]=8),Tableau1[[#This Row],[Note_tot_sans_LR_region]],IF(AND(Tableau1[Note_LR_tendance]=22.2,Tableau1[Classe_resp]=9),44.4,IF(AND(Tableau1[Note_LR_tendance]=25,Tableau1[Classe_resp]=9),47.2,IF(AND(Tableau1[Note_LR_tendance]=27.8,Tableau1[Classe_resp]=9),50,IF(AND(Tableau1[Note_LR_tendance]=33.3,Tableau1[Classe_resp]=9),55.6,IF(AND(Tableau1[Note_LR_tendance]=36.1,Tableau1[Classe_resp]=9),58.3,IF(AND(Tableau1[Note_LR_tendance]=38.9,Tableau1[Classe_resp]=9),61.1,IF(AND(Tableau1[Note_LR_tendance]=44.4,Tableau1[Classe_resp]=9),66.7,IF(AND(Tableau1[Note_LR_tendance]=47.2,Tableau1[Classe_resp]=9),69.4,IF(AND(Tableau1[Note_LR_tendance]=50,Tableau1[Classe_resp]=9),72.2,IF(AND(Tableau1[Note_LR_tendance]=55.6,Tableau1[Classe_resp]=9),77.8,IF(AND(Tableau1[Note_LR_tendance]=58.3,Tableau1[Classe_resp]=9),80.6,IF(AND(Tableau1[Note_LR_tendance]=61.1,Tableau1[Classe_resp]=9),83.3,IF(AND(Tableau1[Note_LR_tendance]=66.7,Tableau1[Classe_resp]=9),88.9,IF(AND(Tableau1[Note_LR_tendance]=69.4,Tableau1[Classe_resp]=9),91.7,IF(AND(Tableau1[Note_LR_tendance]=72.2,Tableau1[Classe_resp]=9),94.4,IF(AND(Tableau1[Note_LR_tendance]="NA",Tableau1[Classe_resp]=9),Tableau1[[#This Row],[Note_tot_sans_LR_region]],IF(AND(Tableau1[Note_LR_tendance]=22.2,Tableau1[Classe_resp]=10),50,IF(AND(Tableau1[Note_LR_tendance]=25,Tableau1[Classe_resp]=10),52.8,IF(AND(Tableau1[Note_LR_tendance]=27.8,Tableau1[Classe_resp]=10),55.6,IF(AND(Tableau1[Note_LR_tendance]=33.3,Tableau1[Classe_resp]=10),61.1,IF(AND(Tableau1[Note_LR_tendance]=36.1,Tableau1[Classe_resp]=10),63.9,IF(AND(Tableau1[Note_LR_tendance]=38.9,Tableau1[Classe_resp]=10),66.7,IF(AND(Tableau1[Note_LR_tendance]=44.4,Tableau1[Classe_resp]=10),72.2,IF(AND(Tableau1[Note_LR_tendance]=47.2,Tableau1[Classe_resp]=10),75,IF(AND(Tableau1[Note_LR_tendance]=50,Tableau1[Classe_resp]=10),77.8,IF(AND(Tableau1[Note_LR_tendance]=55.6,Tableau1[Classe_resp]=10),83.3,IF(AND(Tableau1[Note_LR_tendance]=58.3,Tableau1[Classe_resp]=10),86.1,IF(AND(Tableau1[Note_LR_tendance]=61.1,Tableau1[Classe_resp]=10),88.9,IF(AND(Tableau1[Note_LR_tendance]=66.7,Tableau1[Classe_resp]=10),94.4,IF(AND(Tableau1[Note_LR_tendance]=69.4,Tableau1[Classe_resp]=10),97.2,IF(AND(Tableau1[Note_LR_tendance]=72.2,Tableau1[Classe_resp]=10),100,IF(AND(Tableau1[Note_LR_tendance]="NA",Tableau1[Classe_resp]=10),Tableau1[[#This Row],[Note_tot_sans_LR_region]],"NA"))))))))))))))))))))))))))))))))))))))))))))))))</f>
        <v>94.4</v>
      </c>
      <c r="S58">
        <v>43.64</v>
      </c>
      <c r="T58" s="1" t="s">
        <v>189</v>
      </c>
      <c r="U58" t="str">
        <f>IF(Tableau1[Note_tot]="NA","NA",IF(Tableau1[Note_tot]&lt;=$Z$2,"faible",IF(AND(Tableau1[Note_tot]&gt;$Z$2,Tableau1[Note_tot]&lt;=$Z$3),"moyen",IF(Tableau1[Note_tot]&gt;$Z$3,"fort","NA"))))</f>
        <v>fort</v>
      </c>
      <c r="V58">
        <v>0</v>
      </c>
      <c r="W58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58">
        <v>23</v>
      </c>
      <c r="Y58">
        <v>1.173913043478261</v>
      </c>
    </row>
    <row r="59" spans="1:25" x14ac:dyDescent="0.3">
      <c r="A59" s="1" t="s">
        <v>213</v>
      </c>
      <c r="B59" s="1" t="s">
        <v>223</v>
      </c>
      <c r="C59">
        <v>3140</v>
      </c>
      <c r="D59">
        <v>3140</v>
      </c>
      <c r="E59" s="1" t="s">
        <v>224</v>
      </c>
      <c r="F59" s="1" t="s">
        <v>225</v>
      </c>
      <c r="G59" s="1" t="s">
        <v>21</v>
      </c>
      <c r="H59" s="1" t="s">
        <v>22</v>
      </c>
      <c r="J59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59" t="s">
        <v>53</v>
      </c>
      <c r="L59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59">
        <v>331.43</v>
      </c>
      <c r="N59">
        <v>669.19</v>
      </c>
      <c r="O59">
        <v>49.527040153020813</v>
      </c>
      <c r="P59">
        <v>10</v>
      </c>
      <c r="Q59">
        <v>72.2</v>
      </c>
      <c r="R59" s="1">
        <f>IF(AND(Tableau1[Note_LR_tendance]=22.2,Tableau1[Classe_resp]=8),38.9,IF(AND(Tableau1[Note_LR_tendance]=25,Tableau1[Classe_resp]=8),41.7,IF(AND(Tableau1[Note_LR_tendance]=27.8,Tableau1[Classe_resp]=8),44.4,IF(AND(Tableau1[Note_LR_tendance]=33.3,Tableau1[Classe_resp]=8),50,IF(AND(Tableau1[Note_LR_tendance]=36.1,Tableau1[Classe_resp]=8),52.8,IF(AND(Tableau1[Note_LR_tendance]=38.9,Tableau1[Classe_resp]=8),55.6,IF(AND(Tableau1[Note_LR_tendance]=44.4,Tableau1[Classe_resp]=8),61.1,IF(AND(Tableau1[Note_LR_tendance]=47.2,Tableau1[Classe_resp]=8),63.9,IF(AND(Tableau1[Note_LR_tendance]=50,Tableau1[Classe_resp]=8),66.7,IF(AND(Tableau1[Note_LR_tendance]=55.6,Tableau1[Classe_resp]=8),72.2,IF(AND(Tableau1[Note_LR_tendance]=58.3,Tableau1[Classe_resp]=8),75,IF(AND(Tableau1[Note_LR_tendance]=61.1,Tableau1[Classe_resp]=8),77.8,IF(AND(Tableau1[Note_LR_tendance]=66.7,Tableau1[Classe_resp]=8),83.3,IF(AND(Tableau1[Note_LR_tendance]=69.4,Tableau1[Classe_resp]=8),86.1,IF(AND(Tableau1[Note_LR_tendance]=72.2,Tableau1[Classe_resp]=8),88.9,IF(AND(Tableau1[Note_LR_tendance]="NA",Tableau1[Classe_resp]=8),Tableau1[[#This Row],[Note_tot_sans_LR_region]],IF(AND(Tableau1[Note_LR_tendance]=22.2,Tableau1[Classe_resp]=9),44.4,IF(AND(Tableau1[Note_LR_tendance]=25,Tableau1[Classe_resp]=9),47.2,IF(AND(Tableau1[Note_LR_tendance]=27.8,Tableau1[Classe_resp]=9),50,IF(AND(Tableau1[Note_LR_tendance]=33.3,Tableau1[Classe_resp]=9),55.6,IF(AND(Tableau1[Note_LR_tendance]=36.1,Tableau1[Classe_resp]=9),58.3,IF(AND(Tableau1[Note_LR_tendance]=38.9,Tableau1[Classe_resp]=9),61.1,IF(AND(Tableau1[Note_LR_tendance]=44.4,Tableau1[Classe_resp]=9),66.7,IF(AND(Tableau1[Note_LR_tendance]=47.2,Tableau1[Classe_resp]=9),69.4,IF(AND(Tableau1[Note_LR_tendance]=50,Tableau1[Classe_resp]=9),72.2,IF(AND(Tableau1[Note_LR_tendance]=55.6,Tableau1[Classe_resp]=9),77.8,IF(AND(Tableau1[Note_LR_tendance]=58.3,Tableau1[Classe_resp]=9),80.6,IF(AND(Tableau1[Note_LR_tendance]=61.1,Tableau1[Classe_resp]=9),83.3,IF(AND(Tableau1[Note_LR_tendance]=66.7,Tableau1[Classe_resp]=9),88.9,IF(AND(Tableau1[Note_LR_tendance]=69.4,Tableau1[Classe_resp]=9),91.7,IF(AND(Tableau1[Note_LR_tendance]=72.2,Tableau1[Classe_resp]=9),94.4,IF(AND(Tableau1[Note_LR_tendance]="NA",Tableau1[Classe_resp]=9),Tableau1[[#This Row],[Note_tot_sans_LR_region]],IF(AND(Tableau1[Note_LR_tendance]=22.2,Tableau1[Classe_resp]=10),50,IF(AND(Tableau1[Note_LR_tendance]=25,Tableau1[Classe_resp]=10),52.8,IF(AND(Tableau1[Note_LR_tendance]=27.8,Tableau1[Classe_resp]=10),55.6,IF(AND(Tableau1[Note_LR_tendance]=33.3,Tableau1[Classe_resp]=10),61.1,IF(AND(Tableau1[Note_LR_tendance]=36.1,Tableau1[Classe_resp]=10),63.9,IF(AND(Tableau1[Note_LR_tendance]=38.9,Tableau1[Classe_resp]=10),66.7,IF(AND(Tableau1[Note_LR_tendance]=44.4,Tableau1[Classe_resp]=10),72.2,IF(AND(Tableau1[Note_LR_tendance]=47.2,Tableau1[Classe_resp]=10),75,IF(AND(Tableau1[Note_LR_tendance]=50,Tableau1[Classe_resp]=10),77.8,IF(AND(Tableau1[Note_LR_tendance]=55.6,Tableau1[Classe_resp]=10),83.3,IF(AND(Tableau1[Note_LR_tendance]=58.3,Tableau1[Classe_resp]=10),86.1,IF(AND(Tableau1[Note_LR_tendance]=61.1,Tableau1[Classe_resp]=10),88.9,IF(AND(Tableau1[Note_LR_tendance]=66.7,Tableau1[Classe_resp]=10),94.4,IF(AND(Tableau1[Note_LR_tendance]=69.4,Tableau1[Classe_resp]=10),97.2,IF(AND(Tableau1[Note_LR_tendance]=72.2,Tableau1[Classe_resp]=10),100,IF(AND(Tableau1[Note_LR_tendance]="NA",Tableau1[Classe_resp]=10),Tableau1[[#This Row],[Note_tot_sans_LR_region]],"NA"))))))))))))))))))))))))))))))))))))))))))))))))</f>
        <v>72.2</v>
      </c>
      <c r="S59">
        <v>10.07</v>
      </c>
      <c r="T59" s="1" t="s">
        <v>189</v>
      </c>
      <c r="U59" t="str">
        <f>IF(Tableau1[Note_tot]="NA","NA",IF(Tableau1[Note_tot]&lt;=$Z$2,"faible",IF(AND(Tableau1[Note_tot]&gt;$Z$2,Tableau1[Note_tot]&lt;=$Z$3),"moyen",IF(Tableau1[Note_tot]&gt;$Z$3,"fort","NA"))))</f>
        <v>fort</v>
      </c>
      <c r="V59">
        <v>0</v>
      </c>
      <c r="W59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59">
        <v>31</v>
      </c>
      <c r="Y59">
        <v>0.54838709677419351</v>
      </c>
    </row>
    <row r="60" spans="1:25" x14ac:dyDescent="0.3">
      <c r="A60" s="1" t="s">
        <v>213</v>
      </c>
      <c r="B60" s="1" t="s">
        <v>229</v>
      </c>
      <c r="C60">
        <v>3402</v>
      </c>
      <c r="D60">
        <v>3402</v>
      </c>
      <c r="E60" s="1" t="s">
        <v>230</v>
      </c>
      <c r="F60" s="1" t="s">
        <v>231</v>
      </c>
      <c r="G60" s="1" t="s">
        <v>21</v>
      </c>
      <c r="H60" s="1" t="s">
        <v>60</v>
      </c>
      <c r="J60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60" t="s">
        <v>85</v>
      </c>
      <c r="L60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60">
        <v>9.07</v>
      </c>
      <c r="N60">
        <v>9.07</v>
      </c>
      <c r="O60">
        <v>100</v>
      </c>
      <c r="P60">
        <v>10</v>
      </c>
      <c r="Q60">
        <v>100</v>
      </c>
      <c r="R60" s="1">
        <f>IF(AND(Tableau1[Note_LR_tendance]=22.2,Tableau1[Classe_resp]=8),38.9,IF(AND(Tableau1[Note_LR_tendance]=25,Tableau1[Classe_resp]=8),41.7,IF(AND(Tableau1[Note_LR_tendance]=27.8,Tableau1[Classe_resp]=8),44.4,IF(AND(Tableau1[Note_LR_tendance]=33.3,Tableau1[Classe_resp]=8),50,IF(AND(Tableau1[Note_LR_tendance]=36.1,Tableau1[Classe_resp]=8),52.8,IF(AND(Tableau1[Note_LR_tendance]=38.9,Tableau1[Classe_resp]=8),55.6,IF(AND(Tableau1[Note_LR_tendance]=44.4,Tableau1[Classe_resp]=8),61.1,IF(AND(Tableau1[Note_LR_tendance]=47.2,Tableau1[Classe_resp]=8),63.9,IF(AND(Tableau1[Note_LR_tendance]=50,Tableau1[Classe_resp]=8),66.7,IF(AND(Tableau1[Note_LR_tendance]=55.6,Tableau1[Classe_resp]=8),72.2,IF(AND(Tableau1[Note_LR_tendance]=58.3,Tableau1[Classe_resp]=8),75,IF(AND(Tableau1[Note_LR_tendance]=61.1,Tableau1[Classe_resp]=8),77.8,IF(AND(Tableau1[Note_LR_tendance]=66.7,Tableau1[Classe_resp]=8),83.3,IF(AND(Tableau1[Note_LR_tendance]=69.4,Tableau1[Classe_resp]=8),86.1,IF(AND(Tableau1[Note_LR_tendance]=72.2,Tableau1[Classe_resp]=8),88.9,IF(AND(Tableau1[Note_LR_tendance]="NA",Tableau1[Classe_resp]=8),Tableau1[[#This Row],[Note_tot_sans_LR_region]],IF(AND(Tableau1[Note_LR_tendance]=22.2,Tableau1[Classe_resp]=9),44.4,IF(AND(Tableau1[Note_LR_tendance]=25,Tableau1[Classe_resp]=9),47.2,IF(AND(Tableau1[Note_LR_tendance]=27.8,Tableau1[Classe_resp]=9),50,IF(AND(Tableau1[Note_LR_tendance]=33.3,Tableau1[Classe_resp]=9),55.6,IF(AND(Tableau1[Note_LR_tendance]=36.1,Tableau1[Classe_resp]=9),58.3,IF(AND(Tableau1[Note_LR_tendance]=38.9,Tableau1[Classe_resp]=9),61.1,IF(AND(Tableau1[Note_LR_tendance]=44.4,Tableau1[Classe_resp]=9),66.7,IF(AND(Tableau1[Note_LR_tendance]=47.2,Tableau1[Classe_resp]=9),69.4,IF(AND(Tableau1[Note_LR_tendance]=50,Tableau1[Classe_resp]=9),72.2,IF(AND(Tableau1[Note_LR_tendance]=55.6,Tableau1[Classe_resp]=9),77.8,IF(AND(Tableau1[Note_LR_tendance]=58.3,Tableau1[Classe_resp]=9),80.6,IF(AND(Tableau1[Note_LR_tendance]=61.1,Tableau1[Classe_resp]=9),83.3,IF(AND(Tableau1[Note_LR_tendance]=66.7,Tableau1[Classe_resp]=9),88.9,IF(AND(Tableau1[Note_LR_tendance]=69.4,Tableau1[Classe_resp]=9),91.7,IF(AND(Tableau1[Note_LR_tendance]=72.2,Tableau1[Classe_resp]=9),94.4,IF(AND(Tableau1[Note_LR_tendance]="NA",Tableau1[Classe_resp]=9),Tableau1[[#This Row],[Note_tot_sans_LR_region]],IF(AND(Tableau1[Note_LR_tendance]=22.2,Tableau1[Classe_resp]=10),50,IF(AND(Tableau1[Note_LR_tendance]=25,Tableau1[Classe_resp]=10),52.8,IF(AND(Tableau1[Note_LR_tendance]=27.8,Tableau1[Classe_resp]=10),55.6,IF(AND(Tableau1[Note_LR_tendance]=33.3,Tableau1[Classe_resp]=10),61.1,IF(AND(Tableau1[Note_LR_tendance]=36.1,Tableau1[Classe_resp]=10),63.9,IF(AND(Tableau1[Note_LR_tendance]=38.9,Tableau1[Classe_resp]=10),66.7,IF(AND(Tableau1[Note_LR_tendance]=44.4,Tableau1[Classe_resp]=10),72.2,IF(AND(Tableau1[Note_LR_tendance]=47.2,Tableau1[Classe_resp]=10),75,IF(AND(Tableau1[Note_LR_tendance]=50,Tableau1[Classe_resp]=10),77.8,IF(AND(Tableau1[Note_LR_tendance]=55.6,Tableau1[Classe_resp]=10),83.3,IF(AND(Tableau1[Note_LR_tendance]=58.3,Tableau1[Classe_resp]=10),86.1,IF(AND(Tableau1[Note_LR_tendance]=61.1,Tableau1[Classe_resp]=10),88.9,IF(AND(Tableau1[Note_LR_tendance]=66.7,Tableau1[Classe_resp]=10),94.4,IF(AND(Tableau1[Note_LR_tendance]=69.4,Tableau1[Classe_resp]=10),97.2,IF(AND(Tableau1[Note_LR_tendance]=72.2,Tableau1[Classe_resp]=10),100,IF(AND(Tableau1[Note_LR_tendance]="NA",Tableau1[Classe_resp]=10),Tableau1[[#This Row],[Note_tot_sans_LR_region]],"NA"))))))))))))))))))))))))))))))))))))))))))))))))</f>
        <v>100</v>
      </c>
      <c r="S60">
        <v>52.59</v>
      </c>
      <c r="T60" s="1" t="s">
        <v>189</v>
      </c>
      <c r="U60" t="str">
        <f>IF(Tableau1[Note_tot]="NA","NA",IF(Tableau1[Note_tot]&lt;=$Z$2,"faible",IF(AND(Tableau1[Note_tot]&gt;$Z$2,Tableau1[Note_tot]&lt;=$Z$3),"moyen",IF(Tableau1[Note_tot]&gt;$Z$3,"fort","NA"))))</f>
        <v>fort</v>
      </c>
      <c r="V60">
        <v>0</v>
      </c>
      <c r="W60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60">
        <v>6</v>
      </c>
      <c r="Y60">
        <v>1.1666666666666667</v>
      </c>
    </row>
    <row r="61" spans="1:25" x14ac:dyDescent="0.3">
      <c r="A61" s="1" t="s">
        <v>213</v>
      </c>
      <c r="B61" s="1" t="s">
        <v>235</v>
      </c>
      <c r="C61">
        <v>3302</v>
      </c>
      <c r="D61">
        <v>3302</v>
      </c>
      <c r="E61" s="1" t="s">
        <v>236</v>
      </c>
      <c r="F61" s="1" t="s">
        <v>237</v>
      </c>
      <c r="G61" s="1" t="s">
        <v>21</v>
      </c>
      <c r="H61" s="1" t="s">
        <v>31</v>
      </c>
      <c r="J61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61" t="s">
        <v>85</v>
      </c>
      <c r="L61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61">
        <v>1291.4100000000001</v>
      </c>
      <c r="N61">
        <v>2580.54</v>
      </c>
      <c r="O61">
        <v>50.04417680020461</v>
      </c>
      <c r="P61">
        <v>10</v>
      </c>
      <c r="Q61">
        <v>66.7</v>
      </c>
      <c r="R61" s="1">
        <f>IF(AND(Tableau1[Note_LR_tendance]=22.2,Tableau1[Classe_resp]=8),38.9,IF(AND(Tableau1[Note_LR_tendance]=25,Tableau1[Classe_resp]=8),41.7,IF(AND(Tableau1[Note_LR_tendance]=27.8,Tableau1[Classe_resp]=8),44.4,IF(AND(Tableau1[Note_LR_tendance]=33.3,Tableau1[Classe_resp]=8),50,IF(AND(Tableau1[Note_LR_tendance]=36.1,Tableau1[Classe_resp]=8),52.8,IF(AND(Tableau1[Note_LR_tendance]=38.9,Tableau1[Classe_resp]=8),55.6,IF(AND(Tableau1[Note_LR_tendance]=44.4,Tableau1[Classe_resp]=8),61.1,IF(AND(Tableau1[Note_LR_tendance]=47.2,Tableau1[Classe_resp]=8),63.9,IF(AND(Tableau1[Note_LR_tendance]=50,Tableau1[Classe_resp]=8),66.7,IF(AND(Tableau1[Note_LR_tendance]=55.6,Tableau1[Classe_resp]=8),72.2,IF(AND(Tableau1[Note_LR_tendance]=58.3,Tableau1[Classe_resp]=8),75,IF(AND(Tableau1[Note_LR_tendance]=61.1,Tableau1[Classe_resp]=8),77.8,IF(AND(Tableau1[Note_LR_tendance]=66.7,Tableau1[Classe_resp]=8),83.3,IF(AND(Tableau1[Note_LR_tendance]=69.4,Tableau1[Classe_resp]=8),86.1,IF(AND(Tableau1[Note_LR_tendance]=72.2,Tableau1[Classe_resp]=8),88.9,IF(AND(Tableau1[Note_LR_tendance]="NA",Tableau1[Classe_resp]=8),Tableau1[[#This Row],[Note_tot_sans_LR_region]],IF(AND(Tableau1[Note_LR_tendance]=22.2,Tableau1[Classe_resp]=9),44.4,IF(AND(Tableau1[Note_LR_tendance]=25,Tableau1[Classe_resp]=9),47.2,IF(AND(Tableau1[Note_LR_tendance]=27.8,Tableau1[Classe_resp]=9),50,IF(AND(Tableau1[Note_LR_tendance]=33.3,Tableau1[Classe_resp]=9),55.6,IF(AND(Tableau1[Note_LR_tendance]=36.1,Tableau1[Classe_resp]=9),58.3,IF(AND(Tableau1[Note_LR_tendance]=38.9,Tableau1[Classe_resp]=9),61.1,IF(AND(Tableau1[Note_LR_tendance]=44.4,Tableau1[Classe_resp]=9),66.7,IF(AND(Tableau1[Note_LR_tendance]=47.2,Tableau1[Classe_resp]=9),69.4,IF(AND(Tableau1[Note_LR_tendance]=50,Tableau1[Classe_resp]=9),72.2,IF(AND(Tableau1[Note_LR_tendance]=55.6,Tableau1[Classe_resp]=9),77.8,IF(AND(Tableau1[Note_LR_tendance]=58.3,Tableau1[Classe_resp]=9),80.6,IF(AND(Tableau1[Note_LR_tendance]=61.1,Tableau1[Classe_resp]=9),83.3,IF(AND(Tableau1[Note_LR_tendance]=66.7,Tableau1[Classe_resp]=9),88.9,IF(AND(Tableau1[Note_LR_tendance]=69.4,Tableau1[Classe_resp]=9),91.7,IF(AND(Tableau1[Note_LR_tendance]=72.2,Tableau1[Classe_resp]=9),94.4,IF(AND(Tableau1[Note_LR_tendance]="NA",Tableau1[Classe_resp]=9),Tableau1[[#This Row],[Note_tot_sans_LR_region]],IF(AND(Tableau1[Note_LR_tendance]=22.2,Tableau1[Classe_resp]=10),50,IF(AND(Tableau1[Note_LR_tendance]=25,Tableau1[Classe_resp]=10),52.8,IF(AND(Tableau1[Note_LR_tendance]=27.8,Tableau1[Classe_resp]=10),55.6,IF(AND(Tableau1[Note_LR_tendance]=33.3,Tableau1[Classe_resp]=10),61.1,IF(AND(Tableau1[Note_LR_tendance]=36.1,Tableau1[Classe_resp]=10),63.9,IF(AND(Tableau1[Note_LR_tendance]=38.9,Tableau1[Classe_resp]=10),66.7,IF(AND(Tableau1[Note_LR_tendance]=44.4,Tableau1[Classe_resp]=10),72.2,IF(AND(Tableau1[Note_LR_tendance]=47.2,Tableau1[Classe_resp]=10),75,IF(AND(Tableau1[Note_LR_tendance]=50,Tableau1[Classe_resp]=10),77.8,IF(AND(Tableau1[Note_LR_tendance]=55.6,Tableau1[Classe_resp]=10),83.3,IF(AND(Tableau1[Note_LR_tendance]=58.3,Tableau1[Classe_resp]=10),86.1,IF(AND(Tableau1[Note_LR_tendance]=61.1,Tableau1[Classe_resp]=10),88.9,IF(AND(Tableau1[Note_LR_tendance]=66.7,Tableau1[Classe_resp]=10),94.4,IF(AND(Tableau1[Note_LR_tendance]=69.4,Tableau1[Classe_resp]=10),97.2,IF(AND(Tableau1[Note_LR_tendance]=72.2,Tableau1[Classe_resp]=10),100,IF(AND(Tableau1[Note_LR_tendance]="NA",Tableau1[Classe_resp]=10),Tableau1[[#This Row],[Note_tot_sans_LR_region]],"NA"))))))))))))))))))))))))))))))))))))))))))))))))</f>
        <v>66.7</v>
      </c>
      <c r="S61">
        <v>5.66</v>
      </c>
      <c r="T61" s="1" t="s">
        <v>189</v>
      </c>
      <c r="U61" t="str">
        <f>IF(Tableau1[Note_tot]="NA","NA",IF(Tableau1[Note_tot]&lt;=$Z$2,"faible",IF(AND(Tableau1[Note_tot]&gt;$Z$2,Tableau1[Note_tot]&lt;=$Z$3),"moyen",IF(Tableau1[Note_tot]&gt;$Z$3,"fort","NA"))))</f>
        <v>fort</v>
      </c>
      <c r="V61">
        <v>0</v>
      </c>
      <c r="W61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61">
        <v>37</v>
      </c>
      <c r="Y61">
        <v>1</v>
      </c>
    </row>
    <row r="62" spans="1:25" x14ac:dyDescent="0.3">
      <c r="A62" s="1" t="s">
        <v>213</v>
      </c>
      <c r="B62" s="1" t="s">
        <v>241</v>
      </c>
      <c r="C62">
        <v>3311</v>
      </c>
      <c r="D62">
        <v>3311</v>
      </c>
      <c r="E62" s="1" t="s">
        <v>242</v>
      </c>
      <c r="F62" s="1" t="s">
        <v>243</v>
      </c>
      <c r="G62" s="1" t="s">
        <v>21</v>
      </c>
      <c r="H62" s="1" t="s">
        <v>30</v>
      </c>
      <c r="J62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62" t="s">
        <v>53</v>
      </c>
      <c r="L62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62">
        <v>843.48</v>
      </c>
      <c r="N62">
        <v>1709.41</v>
      </c>
      <c r="O62">
        <v>49.343340684797674</v>
      </c>
      <c r="P62">
        <v>10</v>
      </c>
      <c r="Q62">
        <v>50</v>
      </c>
      <c r="R62" s="1">
        <f>IF(AND(Tableau1[Note_LR_tendance]=22.2,Tableau1[Classe_resp]=8),38.9,IF(AND(Tableau1[Note_LR_tendance]=25,Tableau1[Classe_resp]=8),41.7,IF(AND(Tableau1[Note_LR_tendance]=27.8,Tableau1[Classe_resp]=8),44.4,IF(AND(Tableau1[Note_LR_tendance]=33.3,Tableau1[Classe_resp]=8),50,IF(AND(Tableau1[Note_LR_tendance]=36.1,Tableau1[Classe_resp]=8),52.8,IF(AND(Tableau1[Note_LR_tendance]=38.9,Tableau1[Classe_resp]=8),55.6,IF(AND(Tableau1[Note_LR_tendance]=44.4,Tableau1[Classe_resp]=8),61.1,IF(AND(Tableau1[Note_LR_tendance]=47.2,Tableau1[Classe_resp]=8),63.9,IF(AND(Tableau1[Note_LR_tendance]=50,Tableau1[Classe_resp]=8),66.7,IF(AND(Tableau1[Note_LR_tendance]=55.6,Tableau1[Classe_resp]=8),72.2,IF(AND(Tableau1[Note_LR_tendance]=58.3,Tableau1[Classe_resp]=8),75,IF(AND(Tableau1[Note_LR_tendance]=61.1,Tableau1[Classe_resp]=8),77.8,IF(AND(Tableau1[Note_LR_tendance]=66.7,Tableau1[Classe_resp]=8),83.3,IF(AND(Tableau1[Note_LR_tendance]=69.4,Tableau1[Classe_resp]=8),86.1,IF(AND(Tableau1[Note_LR_tendance]=72.2,Tableau1[Classe_resp]=8),88.9,IF(AND(Tableau1[Note_LR_tendance]="NA",Tableau1[Classe_resp]=8),Tableau1[[#This Row],[Note_tot_sans_LR_region]],IF(AND(Tableau1[Note_LR_tendance]=22.2,Tableau1[Classe_resp]=9),44.4,IF(AND(Tableau1[Note_LR_tendance]=25,Tableau1[Classe_resp]=9),47.2,IF(AND(Tableau1[Note_LR_tendance]=27.8,Tableau1[Classe_resp]=9),50,IF(AND(Tableau1[Note_LR_tendance]=33.3,Tableau1[Classe_resp]=9),55.6,IF(AND(Tableau1[Note_LR_tendance]=36.1,Tableau1[Classe_resp]=9),58.3,IF(AND(Tableau1[Note_LR_tendance]=38.9,Tableau1[Classe_resp]=9),61.1,IF(AND(Tableau1[Note_LR_tendance]=44.4,Tableau1[Classe_resp]=9),66.7,IF(AND(Tableau1[Note_LR_tendance]=47.2,Tableau1[Classe_resp]=9),69.4,IF(AND(Tableau1[Note_LR_tendance]=50,Tableau1[Classe_resp]=9),72.2,IF(AND(Tableau1[Note_LR_tendance]=55.6,Tableau1[Classe_resp]=9),77.8,IF(AND(Tableau1[Note_LR_tendance]=58.3,Tableau1[Classe_resp]=9),80.6,IF(AND(Tableau1[Note_LR_tendance]=61.1,Tableau1[Classe_resp]=9),83.3,IF(AND(Tableau1[Note_LR_tendance]=66.7,Tableau1[Classe_resp]=9),88.9,IF(AND(Tableau1[Note_LR_tendance]=69.4,Tableau1[Classe_resp]=9),91.7,IF(AND(Tableau1[Note_LR_tendance]=72.2,Tableau1[Classe_resp]=9),94.4,IF(AND(Tableau1[Note_LR_tendance]="NA",Tableau1[Classe_resp]=9),Tableau1[[#This Row],[Note_tot_sans_LR_region]],IF(AND(Tableau1[Note_LR_tendance]=22.2,Tableau1[Classe_resp]=10),50,IF(AND(Tableau1[Note_LR_tendance]=25,Tableau1[Classe_resp]=10),52.8,IF(AND(Tableau1[Note_LR_tendance]=27.8,Tableau1[Classe_resp]=10),55.6,IF(AND(Tableau1[Note_LR_tendance]=33.3,Tableau1[Classe_resp]=10),61.1,IF(AND(Tableau1[Note_LR_tendance]=36.1,Tableau1[Classe_resp]=10),63.9,IF(AND(Tableau1[Note_LR_tendance]=38.9,Tableau1[Classe_resp]=10),66.7,IF(AND(Tableau1[Note_LR_tendance]=44.4,Tableau1[Classe_resp]=10),72.2,IF(AND(Tableau1[Note_LR_tendance]=47.2,Tableau1[Classe_resp]=10),75,IF(AND(Tableau1[Note_LR_tendance]=50,Tableau1[Classe_resp]=10),77.8,IF(AND(Tableau1[Note_LR_tendance]=55.6,Tableau1[Classe_resp]=10),83.3,IF(AND(Tableau1[Note_LR_tendance]=58.3,Tableau1[Classe_resp]=10),86.1,IF(AND(Tableau1[Note_LR_tendance]=61.1,Tableau1[Classe_resp]=10),88.9,IF(AND(Tableau1[Note_LR_tendance]=66.7,Tableau1[Classe_resp]=10),94.4,IF(AND(Tableau1[Note_LR_tendance]=69.4,Tableau1[Classe_resp]=10),97.2,IF(AND(Tableau1[Note_LR_tendance]=72.2,Tableau1[Classe_resp]=10),100,IF(AND(Tableau1[Note_LR_tendance]="NA",Tableau1[Classe_resp]=10),Tableau1[[#This Row],[Note_tot_sans_LR_region]],"NA"))))))))))))))))))))))))))))))))))))))))))))))))</f>
        <v>50</v>
      </c>
      <c r="S62">
        <v>6.59</v>
      </c>
      <c r="T62" s="1" t="s">
        <v>189</v>
      </c>
      <c r="U62" t="str">
        <f>IF(Tableau1[Note_tot]="NA","NA",IF(Tableau1[Note_tot]&lt;=$Z$2,"faible",IF(AND(Tableau1[Note_tot]&gt;$Z$2,Tableau1[Note_tot]&lt;=$Z$3),"moyen",IF(Tableau1[Note_tot]&gt;$Z$3,"fort","NA"))))</f>
        <v>fort</v>
      </c>
      <c r="V62">
        <v>0</v>
      </c>
      <c r="W62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62">
        <v>34</v>
      </c>
      <c r="Y62">
        <v>0.79411764705882348</v>
      </c>
    </row>
    <row r="63" spans="1:25" x14ac:dyDescent="0.3">
      <c r="A63" s="1" t="s">
        <v>213</v>
      </c>
      <c r="B63" s="1" t="s">
        <v>262</v>
      </c>
      <c r="C63">
        <v>2005</v>
      </c>
      <c r="D63">
        <v>2005</v>
      </c>
      <c r="E63" s="1" t="s">
        <v>263</v>
      </c>
      <c r="F63" s="1" t="s">
        <v>264</v>
      </c>
      <c r="G63" s="1" t="s">
        <v>21</v>
      </c>
      <c r="H63" s="1" t="s">
        <v>60</v>
      </c>
      <c r="J63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63" t="s">
        <v>104</v>
      </c>
      <c r="L63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63">
        <v>48.01</v>
      </c>
      <c r="N63">
        <v>103.49</v>
      </c>
      <c r="O63">
        <v>46.390955647888688</v>
      </c>
      <c r="P63">
        <v>10</v>
      </c>
      <c r="Q63">
        <v>94.4</v>
      </c>
      <c r="R63" s="1">
        <f>IF(AND(Tableau1[Note_LR_tendance]=22.2,Tableau1[Classe_resp]=8),38.9,IF(AND(Tableau1[Note_LR_tendance]=25,Tableau1[Classe_resp]=8),41.7,IF(AND(Tableau1[Note_LR_tendance]=27.8,Tableau1[Classe_resp]=8),44.4,IF(AND(Tableau1[Note_LR_tendance]=33.3,Tableau1[Classe_resp]=8),50,IF(AND(Tableau1[Note_LR_tendance]=36.1,Tableau1[Classe_resp]=8),52.8,IF(AND(Tableau1[Note_LR_tendance]=38.9,Tableau1[Classe_resp]=8),55.6,IF(AND(Tableau1[Note_LR_tendance]=44.4,Tableau1[Classe_resp]=8),61.1,IF(AND(Tableau1[Note_LR_tendance]=47.2,Tableau1[Classe_resp]=8),63.9,IF(AND(Tableau1[Note_LR_tendance]=50,Tableau1[Classe_resp]=8),66.7,IF(AND(Tableau1[Note_LR_tendance]=55.6,Tableau1[Classe_resp]=8),72.2,IF(AND(Tableau1[Note_LR_tendance]=58.3,Tableau1[Classe_resp]=8),75,IF(AND(Tableau1[Note_LR_tendance]=61.1,Tableau1[Classe_resp]=8),77.8,IF(AND(Tableau1[Note_LR_tendance]=66.7,Tableau1[Classe_resp]=8),83.3,IF(AND(Tableau1[Note_LR_tendance]=69.4,Tableau1[Classe_resp]=8),86.1,IF(AND(Tableau1[Note_LR_tendance]=72.2,Tableau1[Classe_resp]=8),88.9,IF(AND(Tableau1[Note_LR_tendance]="NA",Tableau1[Classe_resp]=8),Tableau1[[#This Row],[Note_tot_sans_LR_region]],IF(AND(Tableau1[Note_LR_tendance]=22.2,Tableau1[Classe_resp]=9),44.4,IF(AND(Tableau1[Note_LR_tendance]=25,Tableau1[Classe_resp]=9),47.2,IF(AND(Tableau1[Note_LR_tendance]=27.8,Tableau1[Classe_resp]=9),50,IF(AND(Tableau1[Note_LR_tendance]=33.3,Tableau1[Classe_resp]=9),55.6,IF(AND(Tableau1[Note_LR_tendance]=36.1,Tableau1[Classe_resp]=9),58.3,IF(AND(Tableau1[Note_LR_tendance]=38.9,Tableau1[Classe_resp]=9),61.1,IF(AND(Tableau1[Note_LR_tendance]=44.4,Tableau1[Classe_resp]=9),66.7,IF(AND(Tableau1[Note_LR_tendance]=47.2,Tableau1[Classe_resp]=9),69.4,IF(AND(Tableau1[Note_LR_tendance]=50,Tableau1[Classe_resp]=9),72.2,IF(AND(Tableau1[Note_LR_tendance]=55.6,Tableau1[Classe_resp]=9),77.8,IF(AND(Tableau1[Note_LR_tendance]=58.3,Tableau1[Classe_resp]=9),80.6,IF(AND(Tableau1[Note_LR_tendance]=61.1,Tableau1[Classe_resp]=9),83.3,IF(AND(Tableau1[Note_LR_tendance]=66.7,Tableau1[Classe_resp]=9),88.9,IF(AND(Tableau1[Note_LR_tendance]=69.4,Tableau1[Classe_resp]=9),91.7,IF(AND(Tableau1[Note_LR_tendance]=72.2,Tableau1[Classe_resp]=9),94.4,IF(AND(Tableau1[Note_LR_tendance]="NA",Tableau1[Classe_resp]=9),Tableau1[[#This Row],[Note_tot_sans_LR_region]],IF(AND(Tableau1[Note_LR_tendance]=22.2,Tableau1[Classe_resp]=10),50,IF(AND(Tableau1[Note_LR_tendance]=25,Tableau1[Classe_resp]=10),52.8,IF(AND(Tableau1[Note_LR_tendance]=27.8,Tableau1[Classe_resp]=10),55.6,IF(AND(Tableau1[Note_LR_tendance]=33.3,Tableau1[Classe_resp]=10),61.1,IF(AND(Tableau1[Note_LR_tendance]=36.1,Tableau1[Classe_resp]=10),63.9,IF(AND(Tableau1[Note_LR_tendance]=38.9,Tableau1[Classe_resp]=10),66.7,IF(AND(Tableau1[Note_LR_tendance]=44.4,Tableau1[Classe_resp]=10),72.2,IF(AND(Tableau1[Note_LR_tendance]=47.2,Tableau1[Classe_resp]=10),75,IF(AND(Tableau1[Note_LR_tendance]=50,Tableau1[Classe_resp]=10),77.8,IF(AND(Tableau1[Note_LR_tendance]=55.6,Tableau1[Classe_resp]=10),83.3,IF(AND(Tableau1[Note_LR_tendance]=58.3,Tableau1[Classe_resp]=10),86.1,IF(AND(Tableau1[Note_LR_tendance]=61.1,Tableau1[Classe_resp]=10),88.9,IF(AND(Tableau1[Note_LR_tendance]=66.7,Tableau1[Classe_resp]=10),94.4,IF(AND(Tableau1[Note_LR_tendance]=69.4,Tableau1[Classe_resp]=10),97.2,IF(AND(Tableau1[Note_LR_tendance]=72.2,Tableau1[Classe_resp]=10),100,IF(AND(Tableau1[Note_LR_tendance]="NA",Tableau1[Classe_resp]=10),Tableau1[[#This Row],[Note_tot_sans_LR_region]],"NA"))))))))))))))))))))))))))))))))))))))))))))))))</f>
        <v>94.4</v>
      </c>
      <c r="S63">
        <v>3.92</v>
      </c>
      <c r="T63" s="1" t="s">
        <v>189</v>
      </c>
      <c r="U63" t="str">
        <f>IF(Tableau1[Note_tot]="NA","NA",IF(Tableau1[Note_tot]&lt;=$Z$2,"faible",IF(AND(Tableau1[Note_tot]&gt;$Z$2,Tableau1[Note_tot]&lt;=$Z$3),"moyen",IF(Tableau1[Note_tot]&gt;$Z$3,"fort","NA"))))</f>
        <v>fort</v>
      </c>
      <c r="V63">
        <v>0</v>
      </c>
      <c r="W63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63">
        <v>19</v>
      </c>
      <c r="Y63">
        <v>1.368421052631579</v>
      </c>
    </row>
    <row r="64" spans="1:25" x14ac:dyDescent="0.3">
      <c r="A64" s="1" t="s">
        <v>213</v>
      </c>
      <c r="B64" s="1" t="s">
        <v>265</v>
      </c>
      <c r="C64">
        <v>3364</v>
      </c>
      <c r="D64">
        <v>3364</v>
      </c>
      <c r="E64" s="1" t="s">
        <v>266</v>
      </c>
      <c r="F64" s="1" t="s">
        <v>267</v>
      </c>
      <c r="G64" s="1" t="s">
        <v>29</v>
      </c>
      <c r="H64" s="1" t="s">
        <v>60</v>
      </c>
      <c r="J64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64" t="s">
        <v>85</v>
      </c>
      <c r="L64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64">
        <v>65.92</v>
      </c>
      <c r="N64">
        <v>65.92</v>
      </c>
      <c r="O64">
        <v>100</v>
      </c>
      <c r="P64">
        <v>10</v>
      </c>
      <c r="Q64">
        <v>100</v>
      </c>
      <c r="R64" s="1">
        <f>IF(AND(Tableau1[Note_LR_tendance]=22.2,Tableau1[Classe_resp]=8),38.9,IF(AND(Tableau1[Note_LR_tendance]=25,Tableau1[Classe_resp]=8),41.7,IF(AND(Tableau1[Note_LR_tendance]=27.8,Tableau1[Classe_resp]=8),44.4,IF(AND(Tableau1[Note_LR_tendance]=33.3,Tableau1[Classe_resp]=8),50,IF(AND(Tableau1[Note_LR_tendance]=36.1,Tableau1[Classe_resp]=8),52.8,IF(AND(Tableau1[Note_LR_tendance]=38.9,Tableau1[Classe_resp]=8),55.6,IF(AND(Tableau1[Note_LR_tendance]=44.4,Tableau1[Classe_resp]=8),61.1,IF(AND(Tableau1[Note_LR_tendance]=47.2,Tableau1[Classe_resp]=8),63.9,IF(AND(Tableau1[Note_LR_tendance]=50,Tableau1[Classe_resp]=8),66.7,IF(AND(Tableau1[Note_LR_tendance]=55.6,Tableau1[Classe_resp]=8),72.2,IF(AND(Tableau1[Note_LR_tendance]=58.3,Tableau1[Classe_resp]=8),75,IF(AND(Tableau1[Note_LR_tendance]=61.1,Tableau1[Classe_resp]=8),77.8,IF(AND(Tableau1[Note_LR_tendance]=66.7,Tableau1[Classe_resp]=8),83.3,IF(AND(Tableau1[Note_LR_tendance]=69.4,Tableau1[Classe_resp]=8),86.1,IF(AND(Tableau1[Note_LR_tendance]=72.2,Tableau1[Classe_resp]=8),88.9,IF(AND(Tableau1[Note_LR_tendance]="NA",Tableau1[Classe_resp]=8),Tableau1[[#This Row],[Note_tot_sans_LR_region]],IF(AND(Tableau1[Note_LR_tendance]=22.2,Tableau1[Classe_resp]=9),44.4,IF(AND(Tableau1[Note_LR_tendance]=25,Tableau1[Classe_resp]=9),47.2,IF(AND(Tableau1[Note_LR_tendance]=27.8,Tableau1[Classe_resp]=9),50,IF(AND(Tableau1[Note_LR_tendance]=33.3,Tableau1[Classe_resp]=9),55.6,IF(AND(Tableau1[Note_LR_tendance]=36.1,Tableau1[Classe_resp]=9),58.3,IF(AND(Tableau1[Note_LR_tendance]=38.9,Tableau1[Classe_resp]=9),61.1,IF(AND(Tableau1[Note_LR_tendance]=44.4,Tableau1[Classe_resp]=9),66.7,IF(AND(Tableau1[Note_LR_tendance]=47.2,Tableau1[Classe_resp]=9),69.4,IF(AND(Tableau1[Note_LR_tendance]=50,Tableau1[Classe_resp]=9),72.2,IF(AND(Tableau1[Note_LR_tendance]=55.6,Tableau1[Classe_resp]=9),77.8,IF(AND(Tableau1[Note_LR_tendance]=58.3,Tableau1[Classe_resp]=9),80.6,IF(AND(Tableau1[Note_LR_tendance]=61.1,Tableau1[Classe_resp]=9),83.3,IF(AND(Tableau1[Note_LR_tendance]=66.7,Tableau1[Classe_resp]=9),88.9,IF(AND(Tableau1[Note_LR_tendance]=69.4,Tableau1[Classe_resp]=9),91.7,IF(AND(Tableau1[Note_LR_tendance]=72.2,Tableau1[Classe_resp]=9),94.4,IF(AND(Tableau1[Note_LR_tendance]="NA",Tableau1[Classe_resp]=9),Tableau1[[#This Row],[Note_tot_sans_LR_region]],IF(AND(Tableau1[Note_LR_tendance]=22.2,Tableau1[Classe_resp]=10),50,IF(AND(Tableau1[Note_LR_tendance]=25,Tableau1[Classe_resp]=10),52.8,IF(AND(Tableau1[Note_LR_tendance]=27.8,Tableau1[Classe_resp]=10),55.6,IF(AND(Tableau1[Note_LR_tendance]=33.3,Tableau1[Classe_resp]=10),61.1,IF(AND(Tableau1[Note_LR_tendance]=36.1,Tableau1[Classe_resp]=10),63.9,IF(AND(Tableau1[Note_LR_tendance]=38.9,Tableau1[Classe_resp]=10),66.7,IF(AND(Tableau1[Note_LR_tendance]=44.4,Tableau1[Classe_resp]=10),72.2,IF(AND(Tableau1[Note_LR_tendance]=47.2,Tableau1[Classe_resp]=10),75,IF(AND(Tableau1[Note_LR_tendance]=50,Tableau1[Classe_resp]=10),77.8,IF(AND(Tableau1[Note_LR_tendance]=55.6,Tableau1[Classe_resp]=10),83.3,IF(AND(Tableau1[Note_LR_tendance]=58.3,Tableau1[Classe_resp]=10),86.1,IF(AND(Tableau1[Note_LR_tendance]=61.1,Tableau1[Classe_resp]=10),88.9,IF(AND(Tableau1[Note_LR_tendance]=66.7,Tableau1[Classe_resp]=10),94.4,IF(AND(Tableau1[Note_LR_tendance]=69.4,Tableau1[Classe_resp]=10),97.2,IF(AND(Tableau1[Note_LR_tendance]=72.2,Tableau1[Classe_resp]=10),100,IF(AND(Tableau1[Note_LR_tendance]="NA",Tableau1[Classe_resp]=10),Tableau1[[#This Row],[Note_tot_sans_LR_region]],"NA"))))))))))))))))))))))))))))))))))))))))))))))))</f>
        <v>100</v>
      </c>
      <c r="S64">
        <v>9.81</v>
      </c>
      <c r="T64" s="1" t="s">
        <v>189</v>
      </c>
      <c r="U64" t="str">
        <f>IF(Tableau1[Note_tot]="NA","NA",IF(Tableau1[Note_tot]&lt;=$Z$2,"faible",IF(AND(Tableau1[Note_tot]&gt;$Z$2,Tableau1[Note_tot]&lt;=$Z$3),"moyen",IF(Tableau1[Note_tot]&gt;$Z$3,"fort","NA"))))</f>
        <v>fort</v>
      </c>
      <c r="V64">
        <v>0</v>
      </c>
      <c r="W64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0</v>
      </c>
      <c r="X64">
        <v>9</v>
      </c>
      <c r="Y64">
        <v>1.4444444444444444</v>
      </c>
    </row>
    <row r="65" spans="1:25" x14ac:dyDescent="0.3">
      <c r="A65" s="1" t="s">
        <v>213</v>
      </c>
      <c r="B65" s="1" t="s">
        <v>238</v>
      </c>
      <c r="C65">
        <v>3297</v>
      </c>
      <c r="D65">
        <v>3297</v>
      </c>
      <c r="E65" s="1" t="s">
        <v>239</v>
      </c>
      <c r="F65" s="1" t="s">
        <v>240</v>
      </c>
      <c r="G65" s="1" t="s">
        <v>21</v>
      </c>
      <c r="H65" s="1" t="s">
        <v>30</v>
      </c>
      <c r="J65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65" t="s">
        <v>53</v>
      </c>
      <c r="L65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65" t="s">
        <v>24</v>
      </c>
      <c r="N65" t="s">
        <v>25</v>
      </c>
      <c r="O65" t="s">
        <v>25</v>
      </c>
      <c r="P65" t="s">
        <v>25</v>
      </c>
      <c r="Q65">
        <v>22.2</v>
      </c>
      <c r="R65" s="1">
        <f>IF(Tableau1[[#This Row],[Note_LR_tendance]]="NA",Tableau1[[#This Row],[Note_tot_sans_LR_region]],Tableau1[[#This Row],[Note_LR_tendance]])</f>
        <v>22.2</v>
      </c>
      <c r="S65" t="s">
        <v>24</v>
      </c>
      <c r="T65" s="1" t="s">
        <v>191</v>
      </c>
      <c r="U65" t="str">
        <f>IF(Tableau1[Note_tot]="NA","NA",IF(Tableau1[Note_tot]&lt;=$Z$2,"faible",IF(AND(Tableau1[Note_tot]&gt;$Z$2,Tableau1[Note_tot]&lt;=$Z$3),"moyen",IF(Tableau1[Note_tot]&gt;$Z$3,"fort","NA"))))</f>
        <v>faible</v>
      </c>
      <c r="V65">
        <v>4</v>
      </c>
      <c r="W65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4</v>
      </c>
      <c r="X65">
        <v>31</v>
      </c>
      <c r="Y65">
        <v>0.77419354838709675</v>
      </c>
    </row>
    <row r="66" spans="1:25" x14ac:dyDescent="0.3">
      <c r="A66" s="1" t="s">
        <v>213</v>
      </c>
      <c r="B66" s="1" t="s">
        <v>18</v>
      </c>
      <c r="C66">
        <v>2576</v>
      </c>
      <c r="D66">
        <v>2576</v>
      </c>
      <c r="E66" s="1" t="s">
        <v>19</v>
      </c>
      <c r="F66" s="1" t="s">
        <v>20</v>
      </c>
      <c r="G66" s="1" t="s">
        <v>21</v>
      </c>
      <c r="H66" s="1" t="s">
        <v>22</v>
      </c>
      <c r="J66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66" t="s">
        <v>53</v>
      </c>
      <c r="L66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66" t="s">
        <v>24</v>
      </c>
      <c r="N66" t="s">
        <v>25</v>
      </c>
      <c r="O66" t="s">
        <v>25</v>
      </c>
      <c r="P66" t="s">
        <v>25</v>
      </c>
      <c r="Q66">
        <v>44.4</v>
      </c>
      <c r="R66" s="1">
        <f>IF(Tableau1[[#This Row],[Note_LR_tendance]]="NA",Tableau1[[#This Row],[Note_tot_sans_LR_region]],Tableau1[[#This Row],[Note_LR_tendance]])</f>
        <v>44.4</v>
      </c>
      <c r="S66" t="s">
        <v>24</v>
      </c>
      <c r="T66" s="1" t="s">
        <v>189</v>
      </c>
      <c r="U66" t="str">
        <f>IF(Tableau1[Note_tot]="NA","NA",IF(Tableau1[Note_tot]&lt;=$Z$2,"faible",IF(AND(Tableau1[Note_tot]&gt;$Z$2,Tableau1[Note_tot]&lt;=$Z$3),"moyen",IF(Tableau1[Note_tot]&gt;$Z$3,"fort","NA"))))</f>
        <v>fort</v>
      </c>
      <c r="V66">
        <v>4</v>
      </c>
      <c r="W66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4</v>
      </c>
      <c r="X66">
        <v>23</v>
      </c>
      <c r="Y66">
        <v>0.56521739130434778</v>
      </c>
    </row>
    <row r="67" spans="1:25" x14ac:dyDescent="0.3">
      <c r="A67" s="1" t="s">
        <v>213</v>
      </c>
      <c r="B67" s="1" t="s">
        <v>247</v>
      </c>
      <c r="C67">
        <v>2447</v>
      </c>
      <c r="D67">
        <v>2447</v>
      </c>
      <c r="E67" s="1" t="s">
        <v>248</v>
      </c>
      <c r="F67" s="1" t="s">
        <v>249</v>
      </c>
      <c r="G67" s="1" t="s">
        <v>21</v>
      </c>
      <c r="H67" s="1" t="s">
        <v>24</v>
      </c>
      <c r="J67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67" t="s">
        <v>53</v>
      </c>
      <c r="L67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67" t="s">
        <v>24</v>
      </c>
      <c r="N67" t="s">
        <v>24</v>
      </c>
      <c r="O67" t="s">
        <v>25</v>
      </c>
      <c r="P67" t="s">
        <v>25</v>
      </c>
      <c r="Q67" t="s">
        <v>25</v>
      </c>
      <c r="R67" s="1" t="str">
        <f>IF(Tableau1[[#This Row],[Note_LR_tendance]]="NA",Tableau1[[#This Row],[Note_tot_sans_LR_region]],Tableau1[[#This Row],[Note_LR_tendance]])</f>
        <v>NA</v>
      </c>
      <c r="S67" t="s">
        <v>24</v>
      </c>
      <c r="T67" s="1" t="s">
        <v>25</v>
      </c>
      <c r="U67" t="str">
        <f>IF(Tableau1[Note_tot]="NA","NA",IF(Tableau1[Note_tot]&lt;=$Z$2,"faible",IF(AND(Tableau1[Note_tot]&gt;$Z$2,Tableau1[Note_tot]&lt;=$Z$3),"moyen",IF(Tableau1[Note_tot]&gt;$Z$3,"fort","NA"))))</f>
        <v>NA</v>
      </c>
      <c r="V67">
        <v>6</v>
      </c>
      <c r="W67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6</v>
      </c>
      <c r="X67">
        <v>28</v>
      </c>
      <c r="Y67">
        <v>0.64</v>
      </c>
    </row>
    <row r="68" spans="1:25" x14ac:dyDescent="0.3">
      <c r="A68" s="1" t="s">
        <v>213</v>
      </c>
      <c r="B68" s="1" t="s">
        <v>250</v>
      </c>
      <c r="C68">
        <v>2440</v>
      </c>
      <c r="D68">
        <v>2440</v>
      </c>
      <c r="E68" s="1" t="s">
        <v>251</v>
      </c>
      <c r="F68" s="1" t="s">
        <v>252</v>
      </c>
      <c r="G68" s="1" t="s">
        <v>21</v>
      </c>
      <c r="H68" s="1" t="s">
        <v>24</v>
      </c>
      <c r="J68" t="str">
        <f>IF(AND(Tableau1[LR_France]="LC",Tableau1[LR_region]="LC"),1,IF(AND(Tableau1[LR_France]="LC",Tableau1[LR_region]="NT"),1,IF(AND(Tableau1[LR_France]="LC",Tableau1[LR_region]="NA"),2,IF(AND(Tableau1[LR_France]="LC",Tableau1[LR_region]="DD"),2,IF(AND(Tableau1[LR_France]="LC",Tableau1[LR_region]="VU"),2,IF(AND(Tableau1[LR_France]="LC",Tableau1[LR_region]="EN"),3,IF(AND(Tableau1[LR_France]="LC",Tableau1[LR_region]="CR"),4,IF(AND(Tableau1[LR_France]="NT",Tableau1[LR_region]="LC"),1,IF(AND(Tableau1[LR_France]="NT",Tableau1[LR_region]="NT"),1,IF(AND(Tableau1[LR_France]="NT",Tableau1[LR_region]="NA"),2,IF(AND(Tableau1[LR_France]="NT",Tableau1[LR_region]="DD"),2,IF(AND(Tableau1[LR_France]="NT",Tableau1[LR_region]="VU"),2,IF(AND(Tableau1[LR_France]="NT",Tableau1[LR_region]="EN"),3,IF(AND(Tableau1[LR_France]="NT",Tableau1[LR_region]="CR"),4,IF(AND(Tableau1[LR_France]="DD",Tableau1[LR_region]="LC"),1,IF(AND(Tableau1[LR_France]="DD",Tableau1[LR_region]="NT"),2,IF(AND(Tableau1[LR_France]="DD",Tableau1[LR_region]="NA"),3,IF(AND(Tableau1[LR_France]="DD",Tableau1[LR_region]="DD"),3,IF(AND(Tableau1[LR_France]="DD",Tableau1[LR_region]="VU"),3,IF(AND(Tableau1[LR_France]="DD",Tableau1[LR_region]="EN"),4,IF(AND(Tableau1[LR_France]="DD",Tableau1[LR_region]="CR"),5,IF(AND(Tableau1[LR_France]="NA",Tableau1[LR_region]="LC"),1,IF(AND(Tableau1[LR_France]="NA",Tableau1[LR_region]="NT"),2,IF(AND(Tableau1[LR_France]="NA",Tableau1[LR_region]="NA"),3,IF(AND(Tableau1[LR_France]="NA",Tableau1[LR_region]="DD"),3,IF(AND(Tableau1[LR_France]="NA",Tableau1[LR_region]="VU"),3,IF(AND(Tableau1[LR_France]="NA",Tableau1[LR_region]="EN"),4,IF(AND(Tableau1[LR_France]="NA",Tableau1[LR_region]="CR"),5,IF(AND(Tableau1[LR_France]="VU",Tableau1[LR_region]="LC"),1,IF(AND(Tableau1[LR_France]="VU",Tableau1[LR_region]="NT"),2,IF(AND(Tableau1[LR_France]="VU",Tableau1[LR_region]="NA"),3,IF(AND(Tableau1[LR_France]="VU",Tableau1[LR_region]="DD"),3,IF(AND(Tableau1[LR_France]="VU",Tableau1[LR_region]="VU"),3,IF(AND(Tableau1[LR_France]="VU",Tableau1[LR_region]="EN"),4,IF(AND(Tableau1[LR_France]="VU",Tableau1[LR_region]="CR"),5,IF(AND(Tableau1[LR_France]="EN",Tableau1[LR_region]="LC"),1,IF(AND(Tableau1[LR_France]="EN",Tableau1[LR_region]="NT"),2,IF(AND(Tableau1[LR_France]="EN",Tableau1[LR_region]="NA"),3,IF(AND(Tableau1[LR_France]="EN",Tableau1[LR_region]="DD"),3,IF(AND(Tableau1[LR_France]="EN",Tableau1[LR_region]="VU"),3,IF(AND(Tableau1[LR_France]="EN",Tableau1[LR_region]="EN"),4,IF(AND(Tableau1[LR_France]="EN",Tableau1[LR_region]="CR"),5,IF(AND(Tableau1[LR_France]="CR",Tableau1[LR_region]="LC"),2,IF(AND(Tableau1[LR_France]="CR",Tableau1[LR_region]="NT"),3,IF(AND(Tableau1[LR_France]="CR",Tableau1[LR_region]="NA"),4,IF(AND(Tableau1[LR_France]="CR",Tableau1[LR_region]="DD"),4,IF(AND(Tableau1[LR_France]="CR",Tableau1[LR_region]="VU"),4,IF(AND(Tableau1[LR_France]="CR",Tableau1[LR_region]="EN"),5,IF(AND(Tableau1[LR_France]="CR",Tableau1[LR_region]="CR"),5,IF(AND(Tableau1[LR_France]="NE",Tableau1[LR_region]="LC"),1,IF(AND(Tableau1[LR_France]="NE",Tableau1[LR_region]="NT"),2,IF(AND(Tableau1[LR_France]="NE",Tableau1[LR_region]="NA"),3,IF(AND(Tableau1[LR_France]="NE",Tableau1[LR_region]="DD"),3,IF(AND(Tableau1[LR_France]="NE",Tableau1[LR_region]="VU"),3,IF(AND(Tableau1[LR_France]="NE",Tableau1[LR_region]="EN"),4,IF(AND(Tableau1[LR_France]="NE",Tableau1[LR_region]="CR"),5,IF(AND(Tableau1[LR_France]="LC",Tableau1[LR_region]="NE"),2,IF(AND(Tableau1[LR_France]="NT",Tableau1[LR_region]="NE"),2,IF(AND(Tableau1[LR_France]="VU",Tableau1[LR_region]="NE"),3,IF(AND(Tableau1[LR_France]="DD",Tableau1[LR_region]="NE"),3,IF(AND(Tableau1[LR_France]="NA",Tableau1[LR_region]="NE"),3,IF(AND(Tableau1[LR_France]="NE",Tableau1[LR_region]="NE"),3,IF(AND(Tableau1[LR_France]="EN",Tableau1[LR_region]="NE"),3, IF(AND(Tableau1[LR_France]="CR",Tableau1[LR_region]="NE"),4,"NA"))))))))))))))))))))))))))))))))))))))))))))))))))))))))))))))))</f>
        <v>NA</v>
      </c>
      <c r="K68" t="s">
        <v>53</v>
      </c>
      <c r="L68" t="str">
        <f>IF(AND(Tableau1[Note_LR_reg_ponderee]=1,Tableau1[Tendance_lt]=0),22.2,IF(AND(Tableau1[Note_LR_reg_ponderee]=1,Tableau1[Tendance_lt]="+"),22.2,IF(AND(Tableau1[Note_LR_reg_ponderee]=1,Tableau1[Tendance_lt]="-"),27.8,IF(AND(Tableau1[Note_LR_reg_ponderee]=1,Tableau1[Tendance_lt]="x"),25,IF(AND(Tableau1[Note_LR_reg_ponderee]=1,Tableau1[Tendance_lt]="u"),25,IF(AND(Tableau1[Note_LR_reg_ponderee]=2,Tableau1[Tendance_lt]=0),33.3,IF(AND(Tableau1[Note_LR_reg_ponderee]=2,Tableau1[Tendance_lt]="+"),33.3,IF(AND(Tableau1[Note_LR_reg_ponderee]=2,Tableau1[Tendance_lt]="-"),38.9,IF(AND(Tableau1[Note_LR_reg_ponderee]=2,Tableau1[Tendance_lt]="x"),36.1,IF(AND(Tableau1[Note_LR_reg_ponderee]=2,Tableau1[Tendance_lt]="u"),36.1,IF(AND(Tableau1[Note_LR_reg_ponderee]=3,Tableau1[Tendance_lt]=0),44.4,IF(AND(Tableau1[Note_LR_reg_ponderee]=3,Tableau1[Tendance_lt]="+"),44.4,IF(AND(Tableau1[Note_LR_reg_ponderee]=3,Tableau1[Tendance_lt]="-"),50, IF(AND(Tableau1[Note_LR_reg_ponderee]=3,Tableau1[Tendance_lt]="x"),47.2,IF(AND(Tableau1[Note_LR_reg_ponderee]=3,Tableau1[Tendance_lt]="u"),47.2,IF(AND(Tableau1[Note_LR_reg_ponderee]=4,Tableau1[Tendance_lt]=0),55.6,IF(AND(Tableau1[Note_LR_reg_ponderee]=4,Tableau1[Tendance_lt]="+"),55.6,IF(AND(Tableau1[Note_LR_reg_ponderee]=4,Tableau1[Tendance_lt]="-"),61.1,IF(AND(Tableau1[Note_LR_reg_ponderee]=4,Tableau1[Tendance_lt]="x"),58.3,IF(AND(Tableau1[Note_LR_reg_ponderee]=4,Tableau1[Tendance_lt]="u"),58.3,IF(AND(Tableau1[Note_LR_reg_ponderee]=5,Tableau1[Tendance_lt]=0),66.7,IF(AND(Tableau1[Note_LR_reg_ponderee]=5,Tableau1[Tendance_lt]="+"),66.7,IF(AND(Tableau1[Note_LR_reg_ponderee]=5,Tableau1[Tendance_lt]="-"),72.2,IF(AND(Tableau1[Note_LR_reg_ponderee]=5,Tableau1[Tendance_lt]="x"),69.4,IF(AND(Tableau1[Note_LR_reg_ponderee]=5,Tableau1[Tendance_lt]="u"),69.4,IF(AND(Tableau1[Note_LR_reg_ponderee]=1,Tableau1[Tendance_lt]= "F"),22.2,IF(AND(Tableau1[Note_LR_reg_ponderee]=2,Tableau1[Tendance_lt]="F"),33.3,IF(AND(Tableau1[Note_LR_reg_ponderee]=3,Tableau1[Tendance_lt]= "F"),44.4,IF(AND(Tableau1[Note_LR_reg_ponderee]=4,Tableau1[Tendance_lt]= "F"),55.6,IF(AND(Tableau1[Note_LR_reg_ponderee]=5,Tableau1[Tendance_lt]= "F"),66.7, "NA"))))))))))))))))))))))))))))))</f>
        <v>NA</v>
      </c>
      <c r="M68" t="s">
        <v>24</v>
      </c>
      <c r="N68" t="s">
        <v>24</v>
      </c>
      <c r="O68" t="s">
        <v>25</v>
      </c>
      <c r="P68" t="s">
        <v>25</v>
      </c>
      <c r="Q68" t="s">
        <v>25</v>
      </c>
      <c r="R68" s="1" t="str">
        <f>IF(Tableau1[[#This Row],[Note_LR_tendance]]="NA",Tableau1[[#This Row],[Note_tot_sans_LR_region]],Tableau1[[#This Row],[Note_LR_tendance]])</f>
        <v>NA</v>
      </c>
      <c r="S68" t="s">
        <v>24</v>
      </c>
      <c r="T68" s="1" t="s">
        <v>25</v>
      </c>
      <c r="U68" t="str">
        <f>IF(Tableau1[Note_tot]="NA","NA",IF(Tableau1[Note_tot]&lt;=$Z$2,"faible",IF(AND(Tableau1[Note_tot]&gt;$Z$2,Tableau1[Note_tot]&lt;=$Z$3),"moyen",IF(Tableau1[Note_tot]&gt;$Z$3,"fort","NA"))))</f>
        <v>NA</v>
      </c>
      <c r="V68">
        <v>6</v>
      </c>
      <c r="W68">
        <f>IF(Tableau1[LR_region]="DD",2+Tableau1[Enjeux_connaissance_precedent],IF(Tableau1[LR_region]="NA",1+Tableau1[Enjeux_connaissance_precedent],IF(Tableau1[LR_region]="NE",1+Tableau1[Enjeux_connaissance_precedent],Tableau1[Enjeux_connaissance_precedent])))</f>
        <v>6</v>
      </c>
      <c r="X68">
        <v>31</v>
      </c>
      <c r="Y68">
        <v>0.94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97D7FB-0D21-4E19-B8E8-26050F844722}">
  <dimension ref="A1:B29"/>
  <sheetViews>
    <sheetView topLeftCell="A12" workbookViewId="0">
      <selection activeCell="B19" sqref="B19"/>
    </sheetView>
  </sheetViews>
  <sheetFormatPr baseColWidth="10" defaultRowHeight="14.4" x14ac:dyDescent="0.3"/>
  <cols>
    <col min="1" max="1" width="22.44140625" style="6" customWidth="1"/>
    <col min="2" max="2" width="75.5546875" style="23" customWidth="1"/>
  </cols>
  <sheetData>
    <row r="1" spans="1:2" x14ac:dyDescent="0.3">
      <c r="A1" s="2" t="s">
        <v>167</v>
      </c>
      <c r="B1" s="15" t="s">
        <v>168</v>
      </c>
    </row>
    <row r="2" spans="1:2" x14ac:dyDescent="0.3">
      <c r="A2" s="3" t="s">
        <v>0</v>
      </c>
      <c r="B2" s="16" t="s">
        <v>169</v>
      </c>
    </row>
    <row r="3" spans="1:2" x14ac:dyDescent="0.3">
      <c r="A3" s="3" t="s">
        <v>1</v>
      </c>
      <c r="B3" s="16" t="s">
        <v>170</v>
      </c>
    </row>
    <row r="4" spans="1:2" x14ac:dyDescent="0.3">
      <c r="A4" s="3" t="s">
        <v>2</v>
      </c>
      <c r="B4" s="16" t="s">
        <v>171</v>
      </c>
    </row>
    <row r="5" spans="1:2" x14ac:dyDescent="0.3">
      <c r="A5" s="3" t="s">
        <v>3</v>
      </c>
      <c r="B5" s="16" t="s">
        <v>172</v>
      </c>
    </row>
    <row r="6" spans="1:2" x14ac:dyDescent="0.3">
      <c r="A6" s="3" t="s">
        <v>4</v>
      </c>
      <c r="B6" s="16" t="s">
        <v>173</v>
      </c>
    </row>
    <row r="7" spans="1:2" x14ac:dyDescent="0.3">
      <c r="A7" s="3" t="s">
        <v>5</v>
      </c>
      <c r="B7" s="16" t="s">
        <v>174</v>
      </c>
    </row>
    <row r="8" spans="1:2" x14ac:dyDescent="0.3">
      <c r="A8" s="3" t="s">
        <v>6</v>
      </c>
      <c r="B8" s="16" t="s">
        <v>175</v>
      </c>
    </row>
    <row r="9" spans="1:2" ht="41.4" x14ac:dyDescent="0.3">
      <c r="A9" s="3" t="s">
        <v>7</v>
      </c>
      <c r="B9" s="16" t="s">
        <v>196</v>
      </c>
    </row>
    <row r="10" spans="1:2" ht="41.4" x14ac:dyDescent="0.3">
      <c r="A10" s="3" t="s">
        <v>185</v>
      </c>
      <c r="B10" s="16" t="s">
        <v>197</v>
      </c>
    </row>
    <row r="11" spans="1:2" ht="27.6" x14ac:dyDescent="0.3">
      <c r="A11" s="3" t="s">
        <v>186</v>
      </c>
      <c r="B11" s="17" t="s">
        <v>187</v>
      </c>
    </row>
    <row r="12" spans="1:2" ht="69" x14ac:dyDescent="0.3">
      <c r="A12" s="3" t="s">
        <v>8</v>
      </c>
      <c r="B12" s="16" t="s">
        <v>176</v>
      </c>
    </row>
    <row r="13" spans="1:2" x14ac:dyDescent="0.3">
      <c r="A13" s="3" t="s">
        <v>9</v>
      </c>
      <c r="B13" s="16" t="s">
        <v>188</v>
      </c>
    </row>
    <row r="14" spans="1:2" s="10" customFormat="1" ht="42.6" x14ac:dyDescent="0.3">
      <c r="A14" s="9" t="s">
        <v>10</v>
      </c>
      <c r="B14" s="18" t="s">
        <v>177</v>
      </c>
    </row>
    <row r="15" spans="1:2" s="10" customFormat="1" ht="42.6" x14ac:dyDescent="0.3">
      <c r="A15" s="9" t="s">
        <v>11</v>
      </c>
      <c r="B15" s="18" t="s">
        <v>178</v>
      </c>
    </row>
    <row r="16" spans="1:2" s="10" customFormat="1" ht="27.6" x14ac:dyDescent="0.3">
      <c r="A16" s="9" t="s">
        <v>12</v>
      </c>
      <c r="B16" s="18" t="s">
        <v>179</v>
      </c>
    </row>
    <row r="17" spans="1:2" ht="41.4" x14ac:dyDescent="0.3">
      <c r="A17" s="3" t="s">
        <v>13</v>
      </c>
      <c r="B17" s="16" t="s">
        <v>180</v>
      </c>
    </row>
    <row r="18" spans="1:2" ht="27.6" x14ac:dyDescent="0.3">
      <c r="A18" s="3" t="s">
        <v>201</v>
      </c>
      <c r="B18" s="16" t="s">
        <v>206</v>
      </c>
    </row>
    <row r="19" spans="1:2" ht="55.2" x14ac:dyDescent="0.3">
      <c r="A19" s="3" t="s">
        <v>181</v>
      </c>
      <c r="B19" s="16" t="s">
        <v>203</v>
      </c>
    </row>
    <row r="20" spans="1:2" s="10" customFormat="1" x14ac:dyDescent="0.3">
      <c r="A20" s="9" t="s">
        <v>15</v>
      </c>
      <c r="B20" s="18" t="s">
        <v>182</v>
      </c>
    </row>
    <row r="21" spans="1:2" ht="70.8" x14ac:dyDescent="0.3">
      <c r="A21" s="4" t="s">
        <v>194</v>
      </c>
      <c r="B21" s="19" t="s">
        <v>204</v>
      </c>
    </row>
    <row r="22" spans="1:2" ht="41.4" x14ac:dyDescent="0.3">
      <c r="A22" s="4" t="s">
        <v>192</v>
      </c>
      <c r="B22" s="19" t="s">
        <v>205</v>
      </c>
    </row>
    <row r="23" spans="1:2" ht="41.4" x14ac:dyDescent="0.3">
      <c r="A23" s="4" t="s">
        <v>195</v>
      </c>
      <c r="B23" s="20" t="s">
        <v>198</v>
      </c>
    </row>
    <row r="24" spans="1:2" ht="41.4" x14ac:dyDescent="0.3">
      <c r="A24" s="4" t="s">
        <v>193</v>
      </c>
      <c r="B24" s="20" t="s">
        <v>199</v>
      </c>
    </row>
    <row r="25" spans="1:2" s="10" customFormat="1" ht="27.6" x14ac:dyDescent="0.3">
      <c r="A25" s="11" t="s">
        <v>16</v>
      </c>
      <c r="B25" s="21" t="s">
        <v>183</v>
      </c>
    </row>
    <row r="26" spans="1:2" s="10" customFormat="1" ht="57.6" x14ac:dyDescent="0.3">
      <c r="A26" s="12" t="s">
        <v>17</v>
      </c>
      <c r="B26" s="22" t="s">
        <v>184</v>
      </c>
    </row>
    <row r="27" spans="1:2" s="10" customFormat="1" ht="27.6" x14ac:dyDescent="0.3">
      <c r="A27" s="14" t="s">
        <v>166</v>
      </c>
      <c r="B27" s="21" t="s">
        <v>200</v>
      </c>
    </row>
    <row r="28" spans="1:2" x14ac:dyDescent="0.3">
      <c r="A28" s="5"/>
    </row>
    <row r="29" spans="1:2" x14ac:dyDescent="0.3">
      <c r="A29" s="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données</vt:lpstr>
      <vt:lpstr>détails_champs</vt:lpstr>
    </vt:vector>
  </TitlesOfParts>
  <Company>Muséum National Histoire Naturelle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OLIVIA CHERRIER</dc:creator>
  <cp:lastModifiedBy>OLIVIA CHERRIER</cp:lastModifiedBy>
  <dcterms:created xsi:type="dcterms:W3CDTF">2020-11-30T14:42:23Z</dcterms:created>
  <dcterms:modified xsi:type="dcterms:W3CDTF">2021-02-18T14:24:55Z</dcterms:modified>
</cp:coreProperties>
</file>