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39CC5FEC-C4C6-42C3-994E-7BE644A3F008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6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6" l="1"/>
  <c r="U3" i="6"/>
  <c r="U4" i="6"/>
  <c r="U5" i="6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J2" i="6" l="1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W2" i="6" l="1"/>
  <c r="W3" i="6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R30" i="6"/>
  <c r="R31" i="6"/>
  <c r="R23" i="6"/>
  <c r="R21" i="6"/>
  <c r="R22" i="6"/>
  <c r="R3" i="6"/>
  <c r="R2" i="6"/>
  <c r="L9" i="6"/>
  <c r="R9" i="6" s="1"/>
  <c r="L27" i="6"/>
  <c r="R27" i="6" s="1"/>
  <c r="L20" i="6"/>
  <c r="R20" i="6" s="1"/>
  <c r="L30" i="6"/>
  <c r="L21" i="6"/>
  <c r="L14" i="6"/>
  <c r="R14" i="6" s="1"/>
  <c r="L19" i="6"/>
  <c r="R19" i="6" s="1"/>
  <c r="L4" i="6"/>
  <c r="R4" i="6" s="1"/>
  <c r="L29" i="6"/>
  <c r="R29" i="6" s="1"/>
  <c r="L35" i="6"/>
  <c r="R35" i="6" s="1"/>
  <c r="L22" i="6"/>
  <c r="L36" i="6"/>
  <c r="R36" i="6" s="1"/>
  <c r="L33" i="6"/>
  <c r="R33" i="6" s="1"/>
  <c r="L6" i="6"/>
  <c r="R6" i="6" s="1"/>
  <c r="L23" i="6"/>
  <c r="L26" i="6"/>
  <c r="R26" i="6" s="1"/>
  <c r="L13" i="6"/>
  <c r="R13" i="6" s="1"/>
  <c r="L16" i="6"/>
  <c r="R16" i="6" s="1"/>
  <c r="L10" i="6"/>
  <c r="R10" i="6" s="1"/>
  <c r="L17" i="6"/>
  <c r="R17" i="6" s="1"/>
  <c r="L2" i="6"/>
  <c r="L3" i="6"/>
  <c r="L28" i="6"/>
  <c r="R28" i="6" s="1"/>
  <c r="L18" i="6"/>
  <c r="R18" i="6" s="1"/>
  <c r="L7" i="6"/>
  <c r="R7" i="6" s="1"/>
  <c r="L15" i="6"/>
  <c r="R15" i="6" s="1"/>
  <c r="L31" i="6"/>
  <c r="L11" i="6"/>
  <c r="R11" i="6" s="1"/>
  <c r="L32" i="6"/>
  <c r="R32" i="6" s="1"/>
  <c r="L34" i="6"/>
  <c r="R34" i="6" s="1"/>
  <c r="L8" i="6"/>
  <c r="R8" i="6" s="1"/>
  <c r="L12" i="6"/>
  <c r="R12" i="6" s="1"/>
  <c r="L24" i="6"/>
  <c r="R24" i="6" s="1"/>
  <c r="L5" i="6"/>
  <c r="R5" i="6" s="1"/>
  <c r="L25" i="6"/>
  <c r="R25" i="6" s="1"/>
  <c r="Z4" i="6" l="1"/>
  <c r="Z2" i="6"/>
  <c r="Z3" i="6"/>
</calcChain>
</file>

<file path=xl/sharedStrings.xml><?xml version="1.0" encoding="utf-8"?>
<sst xmlns="http://schemas.openxmlformats.org/spreadsheetml/2006/main" count="370" uniqueCount="177">
  <si>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</si>
  <si>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</si>
  <si>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</si>
  <si>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</si>
  <si>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</si>
  <si>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</si>
  <si>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</si>
  <si>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</si>
  <si>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</si>
  <si>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</si>
  <si>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</si>
  <si>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</si>
  <si>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</si>
  <si>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</si>
  <si>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</si>
  <si>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</si>
  <si>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</si>
  <si>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</si>
  <si>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</si>
  <si>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</si>
  <si>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</si>
  <si>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</si>
  <si>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</si>
  <si>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</si>
  <si>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</si>
  <si>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</si>
  <si>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</si>
  <si>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</si>
  <si>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</si>
  <si>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</si>
  <si>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</si>
  <si>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</si>
  <si>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</si>
  <si>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</si>
  <si>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</si>
  <si>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</si>
  <si>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</si>
  <si>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</si>
  <si>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A224</t>
  </si>
  <si>
    <t>Caprimulgus europaeus</t>
  </si>
  <si>
    <t>Engoulevent d'Europe</t>
  </si>
  <si>
    <t>+</t>
  </si>
  <si>
    <t>A084</t>
  </si>
  <si>
    <t>Circus pygargus</t>
  </si>
  <si>
    <t>Busard cendré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</si>
  <si>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</si>
  <si>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</si>
  <si>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</si>
  <si>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</si>
  <si>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</si>
  <si>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</si>
  <si>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</si>
  <si>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</si>
  <si>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</si>
  <si>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</si>
  <si>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</si>
  <si>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</si>
  <si>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-</t>
  </si>
  <si>
    <t>A005</t>
  </si>
  <si>
    <t>Podiceps cristatus</t>
  </si>
  <si>
    <t>Grèbe huppé</t>
  </si>
  <si>
    <t>A123</t>
  </si>
  <si>
    <t>Gallinula chloropus</t>
  </si>
  <si>
    <t>Poule d'eau ; Gallinule poule d'eau</t>
  </si>
  <si>
    <t>F</t>
  </si>
  <si>
    <t>A029</t>
  </si>
  <si>
    <t>Ardea purpurea</t>
  </si>
  <si>
    <t>Héron pourpré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</si>
  <si>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</si>
  <si>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</si>
  <si>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</si>
  <si>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</si>
  <si>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</si>
  <si>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</si>
  <si>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</si>
  <si>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</si>
  <si>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</si>
  <si>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EN</t>
  </si>
  <si>
    <t>A073</t>
  </si>
  <si>
    <t>Milvus migrans</t>
  </si>
  <si>
    <t>Milan noir</t>
  </si>
  <si>
    <t>A246</t>
  </si>
  <si>
    <t>Lullula arborea</t>
  </si>
  <si>
    <t>Alouette lulu</t>
  </si>
  <si>
    <t>A338</t>
  </si>
  <si>
    <t>Lanius collurio</t>
  </si>
  <si>
    <t>Pie-grièche écorcheur</t>
  </si>
  <si>
    <t>A118</t>
  </si>
  <si>
    <t>Rallus aquaticus</t>
  </si>
  <si>
    <t>Râle d'eau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</si>
  <si>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</si>
  <si>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</si>
  <si>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</si>
  <si>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</si>
  <si>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</si>
  <si>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</si>
  <si>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</si>
  <si>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</si>
  <si>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</si>
  <si>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</si>
  <si>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</si>
  <si>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</si>
  <si>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</si>
  <si>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</si>
  <si>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</si>
  <si>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</si>
  <si>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</si>
  <si>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</si>
  <si>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</si>
  <si>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</si>
  <si>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</si>
  <si>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</si>
  <si>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</si>
  <si>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</si>
  <si>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</si>
  <si>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</si>
  <si>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</si>
  <si>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</si>
  <si>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</si>
  <si>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</si>
  <si>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</si>
  <si>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</si>
  <si>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</si>
  <si>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</si>
  <si>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</si>
  <si>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</si>
  <si>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</si>
  <si>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</si>
  <si>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</si>
  <si>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</si>
  <si>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</si>
  <si>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A048</t>
  </si>
  <si>
    <t>Tadorna tadorna</t>
  </si>
  <si>
    <t>Tadorne de Belon</t>
  </si>
  <si>
    <t>A302</t>
  </si>
  <si>
    <t>Sylvia undata</t>
  </si>
  <si>
    <t>Fauvette pitchou</t>
  </si>
  <si>
    <t>A255</t>
  </si>
  <si>
    <t>Anthus campestris</t>
  </si>
  <si>
    <t>Pipit rousseline</t>
  </si>
  <si>
    <t>A243</t>
  </si>
  <si>
    <t>Calandrella brachydactyla</t>
  </si>
  <si>
    <t>Alouette calandrelle</t>
  </si>
  <si>
    <t>A022</t>
  </si>
  <si>
    <t>Ixobrychus minutus</t>
  </si>
  <si>
    <t>Butor blongios, Blongios nain</t>
  </si>
  <si>
    <t>A604</t>
  </si>
  <si>
    <t>Larus michahellis</t>
  </si>
  <si>
    <t>Goéland leucophée</t>
  </si>
  <si>
    <t>A074</t>
  </si>
  <si>
    <t>Milvus milvus</t>
  </si>
  <si>
    <t>Milan royal</t>
  </si>
  <si>
    <t>A058</t>
  </si>
  <si>
    <t>Netta rufina</t>
  </si>
  <si>
    <t>Nette rousse</t>
  </si>
  <si>
    <t>A094</t>
  </si>
  <si>
    <t>Pandion haliaetus</t>
  </si>
  <si>
    <t>Balbuzard pêcheur</t>
  </si>
  <si>
    <t>Corse</t>
  </si>
  <si>
    <t>A400</t>
  </si>
  <si>
    <t>Accipiter gentilis arrigonii</t>
  </si>
  <si>
    <t>Autour des palombes (ssp. de Corse)</t>
  </si>
  <si>
    <t>A091</t>
  </si>
  <si>
    <t>Aquila chrysaetos</t>
  </si>
  <si>
    <t>Aigle royal</t>
  </si>
  <si>
    <t>A076</t>
  </si>
  <si>
    <t>Gypaetus barbatus</t>
  </si>
  <si>
    <t>Gypaète barbu</t>
  </si>
  <si>
    <t>A392</t>
  </si>
  <si>
    <t>Phalacrocorax aristotelis desmarestii</t>
  </si>
  <si>
    <t>Cormoran huppé de Méditerranée, Cormoran de Desmarest</t>
  </si>
  <si>
    <t>A331</t>
  </si>
  <si>
    <t>Sitta whiteheadi</t>
  </si>
  <si>
    <t>Sittelle corse</t>
  </si>
  <si>
    <t>A301</t>
  </si>
  <si>
    <t>Sylvia sarda</t>
  </si>
  <si>
    <t>Fauvette sarde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</si>
</sst>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2ED7157-4044-4365-8FAB-42F52CF60189}" name="Tableau1" displayName="Tableau1" ref="A1:Y36" totalsRowShown="0">
  <autoFilter ref="A1:Y36" xr:uid="{D08172FA-8B5F-4E1C-A6AD-07B2E32BF52D}"/>
  <sortState ref="A2:Y36">
    <sortCondition ref="P1:P36"/>
  </sortState>
  <tableColumns count="25">
    <tableColumn id="1" xr3:uid="{B261060E-E398-4186-9F21-55B86B1B89A0}" name="Reg_adm" dataDxfId="11"/>
    <tableColumn id="2" xr3:uid="{54304EA6-76F7-468F-BA3D-ADA6F3D16168}" name="CD_N2000" dataDxfId="10"/>
    <tableColumn id="3" xr3:uid="{022BA7CF-5DD5-48C2-9DEF-C4BB7F39B0A9}" name="CD_NOM"/>
    <tableColumn id="4" xr3:uid="{DAC4F2A1-FFCB-4F4C-929D-8CF485B9A4ED}" name="CD_REF"/>
    <tableColumn id="5" xr3:uid="{1725A880-3AF6-4C92-B48D-9853BD5C8963}" name="Nom_valide" dataDxfId="9"/>
    <tableColumn id="6" xr3:uid="{2E8FC024-E361-4195-8988-805A85F60D32}" name="Nom_vernaculaire" dataDxfId="8"/>
    <tableColumn id="7" xr3:uid="{C439756F-ECBF-4712-9675-31D11862398A}" name="Ann1_DO" dataDxfId="7"/>
    <tableColumn id="8" xr3:uid="{436520B0-904C-4906-BF70-0201CFE7A562}" name="LR_France" dataDxfId="6"/>
    <tableColumn id="9" xr3:uid="{9500D319-054F-42BA-B488-FF4A985240DD}" name="LR_region"/>
    <tableColumn id="10" xr3:uid="{48D088AF-7F06-46DE-96E5-C340C875DE36}" name="Note_LR_reg_ponderee" dataDxfId="5">
      <calculatedColumnFormula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calculatedColumnFormula>
    </tableColumn>
    <tableColumn id="11" xr3:uid="{A0BDD849-931E-48C5-9284-90DC744E6CA0}" name="Tendance_lt"/>
    <tableColumn id="12" xr3:uid="{C2EE727E-941E-434C-9F02-A3EC48667F46}" name="Note_LR_tendance" dataDxfId="4">
      <calculatedColumnFormula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calculatedColumnFormula>
    </tableColumn>
    <tableColumn id="13" xr3:uid="{EF745B16-30F6-4CDF-BC46-3041A88FCA69}" name="Surf_reg"/>
    <tableColumn id="14" xr3:uid="{6CA83AB6-1DB9-47A0-839C-29057410B82C}" name="Surf_nat"/>
    <tableColumn id="15" xr3:uid="{6510FC57-3EE4-4894-A9CF-A452F92FC8A7}" name="Responsabilite"/>
    <tableColumn id="16" xr3:uid="{ECAA9C20-CE46-449D-B515-2766485CF93B}" name="Classe_resp"/>
    <tableColumn id="17" xr3:uid="{AA7F261A-A6D3-402B-A7B5-2E87C066B6BF}" name="Note_tot_sans_LR_region"/>
    <tableColumn id="18" xr3:uid="{19836F7D-1444-4C1B-818A-0E7D5A0718D4}" name="Note_tot" dataDxfId="3"/>
    <tableColumn id="19" xr3:uid="{6393C88E-987E-4999-9B14-DA3BC153C299}" name="Couv_ZPS_reg"/>
    <tableColumn id="20" xr3:uid="{2C540EB2-BED1-40BE-BA53-5D9C50EF663C}" name="Classe_enjeu_precedente" dataDxfId="2"/>
    <tableColumn id="21" xr3:uid="{6813E607-26BE-4ABA-9204-BE19CBE214D1}" name="Nouvelle_classe_enjeu" dataDxfId="0">
      <calculatedColumnFormula>IF(Tableau1[Note_tot]="NA","NA",IF(Tableau1[Note_tot]&lt;=$Z$2,"faible",IF(AND(Tableau1[Note_tot]&gt;$Z$2,Tableau1[Note_tot]&lt;=$Z$3),"moyen",IF(Tableau1[Note_tot]&gt;$Z$3,"fort","NA"))))</calculatedColumnFormula>
    </tableColumn>
    <tableColumn id="22" xr3:uid="{93A55341-DB3E-41A2-B822-2123697F5D2F}" name="Enjeux_connaissance_precedent"/>
    <tableColumn id="23" xr3:uid="{2EF52B8E-BFA8-42F2-8EB5-D74A0F9747F0}" name="Nouvel_enjeux_connaissance" dataDxfId="1">
      <calculatedColumnFormula>IF(Tableau1[LR_region]="DD",2+Tableau1[Enjeux_connaissance_precedent],IF(Tableau1[LR_region]="NA",1+Tableau1[Enjeux_connaissance_precedent],IF(Tableau1[LR_region]="NE",1+Tableau1[Enjeux_connaissance_precedent],Tableau1[Enjeux_connaissance_precedent])))</calculatedColumnFormula>
    </tableColumn>
    <tableColumn id="24" xr3:uid="{AE17443F-4885-4FD6-B69F-EF3E61C493B0}" name="Nombre_sites"/>
    <tableColumn id="25" xr3:uid="{A9B1943E-4EB4-45AD-A2D9-01ACEE48FC0F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E7382-7ED6-403F-B3B3-D4B9D0266BDF}">
  <dimension ref="A1:Z36"/>
  <sheetViews>
    <sheetView tabSelected="1" topLeftCell="K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109</v>
      </c>
      <c r="J1" s="7" t="s">
        <v>110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126</v>
      </c>
      <c r="R1" s="7" t="s">
        <v>14</v>
      </c>
      <c r="S1" s="7" t="s">
        <v>15</v>
      </c>
      <c r="T1" s="8" t="s">
        <v>118</v>
      </c>
      <c r="U1" s="8" t="s">
        <v>116</v>
      </c>
      <c r="V1" s="13" t="s">
        <v>119</v>
      </c>
      <c r="W1" s="13" t="s">
        <v>117</v>
      </c>
      <c r="X1" s="7" t="s">
        <v>16</v>
      </c>
      <c r="Y1" s="7" t="s">
        <v>17</v>
      </c>
      <c r="Z1" s="7" t="s">
        <v>90</v>
      </c>
    </row>
    <row r="2" spans="1:26" x14ac:dyDescent="0.3">
      <c r="A2" s="1" t="s">
        <v>158</v>
      </c>
      <c r="B2" s="1" t="s">
        <v>51</v>
      </c>
      <c r="C2">
        <v>2706</v>
      </c>
      <c r="D2">
        <v>2706</v>
      </c>
      <c r="E2" s="1" t="s">
        <v>52</v>
      </c>
      <c r="F2" s="1" t="s">
        <v>53</v>
      </c>
      <c r="G2" s="1" t="s">
        <v>18</v>
      </c>
      <c r="H2" s="1" t="s">
        <v>27</v>
      </c>
      <c r="J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" t="s">
        <v>41</v>
      </c>
      <c r="L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">
        <v>2.36</v>
      </c>
      <c r="N2">
        <v>24345.089999999997</v>
      </c>
      <c r="O2">
        <v>9.6939465000950905E-3</v>
      </c>
      <c r="P2">
        <v>1</v>
      </c>
      <c r="Q2">
        <v>0</v>
      </c>
      <c r="R2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0</v>
      </c>
      <c r="S2">
        <v>88.56</v>
      </c>
      <c r="T2" s="1" t="s">
        <v>115</v>
      </c>
      <c r="U2" t="str">
        <f>IF(Tableau1[Note_tot]="NA","NA",IF(Tableau1[Note_tot]&lt;=$Z$2,"faible",IF(AND(Tableau1[Note_tot]&gt;$Z$2,Tableau1[Note_tot]&lt;=$Z$3),"moyen",IF(Tableau1[Note_tot]&gt;$Z$3,"fort","NA"))))</f>
        <v>faible</v>
      </c>
      <c r="V2">
        <v>0</v>
      </c>
      <c r="W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" t="s">
        <v>22</v>
      </c>
      <c r="Y2" t="s">
        <v>22</v>
      </c>
      <c r="Z2">
        <f>PERCENTILE(R:R,1/3)</f>
        <v>25</v>
      </c>
    </row>
    <row r="3" spans="1:26" x14ac:dyDescent="0.3">
      <c r="A3" s="1" t="s">
        <v>158</v>
      </c>
      <c r="B3" s="1" t="s">
        <v>74</v>
      </c>
      <c r="C3">
        <v>2497</v>
      </c>
      <c r="D3">
        <v>2497</v>
      </c>
      <c r="E3" s="1" t="s">
        <v>75</v>
      </c>
      <c r="F3" s="1" t="s">
        <v>76</v>
      </c>
      <c r="G3" s="1" t="s">
        <v>26</v>
      </c>
      <c r="H3" s="1" t="s">
        <v>27</v>
      </c>
      <c r="J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" t="s">
        <v>41</v>
      </c>
      <c r="L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">
        <v>4.5999999999999996</v>
      </c>
      <c r="N3">
        <v>19337.95</v>
      </c>
      <c r="O3">
        <v>2.3787423175672704E-2</v>
      </c>
      <c r="P3">
        <v>1</v>
      </c>
      <c r="Q3">
        <v>0</v>
      </c>
      <c r="R3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0</v>
      </c>
      <c r="S3">
        <v>0</v>
      </c>
      <c r="T3" s="1" t="s">
        <v>115</v>
      </c>
      <c r="U3" t="str">
        <f>IF(Tableau1[Note_tot]="NA","NA",IF(Tableau1[Note_tot]&lt;=$Z$2,"faible",IF(AND(Tableau1[Note_tot]&gt;$Z$2,Tableau1[Note_tot]&lt;=$Z$3),"moyen",IF(Tableau1[Note_tot]&gt;$Z$3,"fort","NA"))))</f>
        <v>faible</v>
      </c>
      <c r="V3">
        <v>0</v>
      </c>
      <c r="W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">
        <v>7</v>
      </c>
      <c r="Y3">
        <v>2</v>
      </c>
      <c r="Z3">
        <f>PERCENTILE(R:R,2/3)</f>
        <v>44.4</v>
      </c>
    </row>
    <row r="4" spans="1:26" x14ac:dyDescent="0.3">
      <c r="A4" s="1" t="s">
        <v>158</v>
      </c>
      <c r="B4" s="1" t="s">
        <v>78</v>
      </c>
      <c r="C4">
        <v>2840</v>
      </c>
      <c r="D4">
        <v>2840</v>
      </c>
      <c r="E4" s="1" t="s">
        <v>79</v>
      </c>
      <c r="F4" s="1" t="s">
        <v>80</v>
      </c>
      <c r="G4" s="1" t="s">
        <v>26</v>
      </c>
      <c r="H4" s="1" t="s">
        <v>27</v>
      </c>
      <c r="J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" t="s">
        <v>41</v>
      </c>
      <c r="L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">
        <v>69.760000000000005</v>
      </c>
      <c r="N4">
        <v>195845.71</v>
      </c>
      <c r="O4">
        <v>3.5619876483380726E-2</v>
      </c>
      <c r="P4">
        <v>1</v>
      </c>
      <c r="Q4">
        <v>0</v>
      </c>
      <c r="R4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0</v>
      </c>
      <c r="S4">
        <v>0.03</v>
      </c>
      <c r="T4" s="1" t="s">
        <v>115</v>
      </c>
      <c r="U4" t="str">
        <f>IF(Tableau1[Note_tot]="NA","NA",IF(Tableau1[Note_tot]&lt;=$Z$2,"faible",IF(AND(Tableau1[Note_tot]&gt;$Z$2,Tableau1[Note_tot]&lt;=$Z$3),"moyen",IF(Tableau1[Note_tot]&gt;$Z$3,"fort","NA"))))</f>
        <v>faible</v>
      </c>
      <c r="V4">
        <v>0</v>
      </c>
      <c r="W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" t="s">
        <v>22</v>
      </c>
      <c r="Y4" t="s">
        <v>22</v>
      </c>
      <c r="Z4">
        <f>PERCENTILE(R:R,1)</f>
        <v>86.1</v>
      </c>
    </row>
    <row r="5" spans="1:26" x14ac:dyDescent="0.3">
      <c r="A5" s="1" t="s">
        <v>158</v>
      </c>
      <c r="B5" s="1" t="s">
        <v>32</v>
      </c>
      <c r="C5">
        <v>977</v>
      </c>
      <c r="D5">
        <v>977</v>
      </c>
      <c r="E5" s="1" t="s">
        <v>33</v>
      </c>
      <c r="F5" s="1" t="s">
        <v>34</v>
      </c>
      <c r="G5" s="1" t="s">
        <v>18</v>
      </c>
      <c r="H5" s="1" t="s">
        <v>27</v>
      </c>
      <c r="J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" t="s">
        <v>20</v>
      </c>
      <c r="L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">
        <v>19.86</v>
      </c>
      <c r="N5">
        <v>32890.39</v>
      </c>
      <c r="O5">
        <v>6.0382379169112918E-2</v>
      </c>
      <c r="P5">
        <v>1</v>
      </c>
      <c r="Q5">
        <v>2.8</v>
      </c>
      <c r="R5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2.8</v>
      </c>
      <c r="S5">
        <v>23.46</v>
      </c>
      <c r="T5" s="1" t="s">
        <v>115</v>
      </c>
      <c r="U5" t="str">
        <f>IF(Tableau1[Note_tot]="NA","NA",IF(Tableau1[Note_tot]&lt;=$Z$2,"faible",IF(AND(Tableau1[Note_tot]&gt;$Z$2,Tableau1[Note_tot]&lt;=$Z$3),"moyen",IF(Tableau1[Note_tot]&gt;$Z$3,"fort","NA"))))</f>
        <v>faible</v>
      </c>
      <c r="V5">
        <v>2</v>
      </c>
      <c r="W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5" t="s">
        <v>22</v>
      </c>
      <c r="Y5" t="s">
        <v>22</v>
      </c>
    </row>
    <row r="6" spans="1:26" x14ac:dyDescent="0.3">
      <c r="A6" s="1" t="s">
        <v>158</v>
      </c>
      <c r="B6" s="1" t="s">
        <v>48</v>
      </c>
      <c r="C6">
        <v>1966</v>
      </c>
      <c r="D6">
        <v>1966</v>
      </c>
      <c r="E6" s="1" t="s">
        <v>49</v>
      </c>
      <c r="F6" s="1" t="s">
        <v>50</v>
      </c>
      <c r="G6" s="1" t="s">
        <v>18</v>
      </c>
      <c r="H6" s="1" t="s">
        <v>27</v>
      </c>
      <c r="J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" t="s">
        <v>41</v>
      </c>
      <c r="L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">
        <v>161.72999999999999</v>
      </c>
      <c r="N6">
        <v>110710.5</v>
      </c>
      <c r="O6">
        <v>0.1460837047976479</v>
      </c>
      <c r="P6">
        <v>2</v>
      </c>
      <c r="Q6">
        <v>5.6</v>
      </c>
      <c r="R6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6">
        <v>2.0499999999999998</v>
      </c>
      <c r="T6" s="1" t="s">
        <v>115</v>
      </c>
      <c r="U6" t="str">
        <f>IF(Tableau1[Note_tot]="NA","NA",IF(Tableau1[Note_tot]&lt;=$Z$2,"faible",IF(AND(Tableau1[Note_tot]&gt;$Z$2,Tableau1[Note_tot]&lt;=$Z$3),"moyen",IF(Tableau1[Note_tot]&gt;$Z$3,"fort","NA"))))</f>
        <v>faible</v>
      </c>
      <c r="V6">
        <v>0</v>
      </c>
      <c r="W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">
        <v>2</v>
      </c>
      <c r="Y6">
        <v>1</v>
      </c>
    </row>
    <row r="7" spans="1:26" x14ac:dyDescent="0.3">
      <c r="A7" s="1" t="s">
        <v>158</v>
      </c>
      <c r="B7" s="1" t="s">
        <v>143</v>
      </c>
      <c r="C7">
        <v>2477</v>
      </c>
      <c r="D7">
        <v>2477</v>
      </c>
      <c r="E7" s="1" t="s">
        <v>144</v>
      </c>
      <c r="F7" s="1" t="s">
        <v>145</v>
      </c>
      <c r="G7" s="1" t="s">
        <v>26</v>
      </c>
      <c r="H7" s="1" t="s">
        <v>77</v>
      </c>
      <c r="J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" t="s">
        <v>57</v>
      </c>
      <c r="L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">
        <v>3.89</v>
      </c>
      <c r="N7">
        <v>5157.59</v>
      </c>
      <c r="O7">
        <v>7.5422823450487536E-2</v>
      </c>
      <c r="P7">
        <v>2</v>
      </c>
      <c r="Q7">
        <v>44.4</v>
      </c>
      <c r="R7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44.4</v>
      </c>
      <c r="S7">
        <v>0</v>
      </c>
      <c r="T7" s="1" t="s">
        <v>114</v>
      </c>
      <c r="U7" t="str">
        <f>IF(Tableau1[Note_tot]="NA","NA",IF(Tableau1[Note_tot]&lt;=$Z$2,"faible",IF(AND(Tableau1[Note_tot]&gt;$Z$2,Tableau1[Note_tot]&lt;=$Z$3),"moyen",IF(Tableau1[Note_tot]&gt;$Z$3,"fort","NA"))))</f>
        <v>moyen</v>
      </c>
      <c r="V7">
        <v>0</v>
      </c>
      <c r="W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">
        <v>2</v>
      </c>
      <c r="Y7">
        <v>2</v>
      </c>
    </row>
    <row r="8" spans="1:26" x14ac:dyDescent="0.3">
      <c r="A8" s="1" t="s">
        <v>158</v>
      </c>
      <c r="B8" s="1" t="s">
        <v>58</v>
      </c>
      <c r="C8">
        <v>965</v>
      </c>
      <c r="D8">
        <v>965</v>
      </c>
      <c r="E8" s="1" t="s">
        <v>59</v>
      </c>
      <c r="F8" s="1" t="s">
        <v>60</v>
      </c>
      <c r="G8" s="1" t="s">
        <v>18</v>
      </c>
      <c r="H8" s="1" t="s">
        <v>27</v>
      </c>
      <c r="J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" t="s">
        <v>41</v>
      </c>
      <c r="L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">
        <v>30.53</v>
      </c>
      <c r="N8">
        <v>32493.35</v>
      </c>
      <c r="O8">
        <v>9.395768672666871E-2</v>
      </c>
      <c r="P8">
        <v>2</v>
      </c>
      <c r="Q8">
        <v>5.6</v>
      </c>
      <c r="R8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8">
        <v>41.73</v>
      </c>
      <c r="T8" s="1" t="s">
        <v>115</v>
      </c>
      <c r="U8" t="str">
        <f>IF(Tableau1[Note_tot]="NA","NA",IF(Tableau1[Note_tot]&lt;=$Z$2,"faible",IF(AND(Tableau1[Note_tot]&gt;$Z$2,Tableau1[Note_tot]&lt;=$Z$3),"moyen",IF(Tableau1[Note_tot]&gt;$Z$3,"fort","NA"))))</f>
        <v>faible</v>
      </c>
      <c r="V8">
        <v>0</v>
      </c>
      <c r="W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8">
        <v>2</v>
      </c>
      <c r="Y8">
        <v>3</v>
      </c>
    </row>
    <row r="9" spans="1:26" x14ac:dyDescent="0.3">
      <c r="A9" s="1" t="s">
        <v>158</v>
      </c>
      <c r="B9" s="1" t="s">
        <v>68</v>
      </c>
      <c r="C9">
        <v>3120</v>
      </c>
      <c r="D9">
        <v>3120</v>
      </c>
      <c r="E9" s="1" t="s">
        <v>69</v>
      </c>
      <c r="F9" s="1" t="s">
        <v>70</v>
      </c>
      <c r="G9" s="1" t="s">
        <v>26</v>
      </c>
      <c r="H9" s="1" t="s">
        <v>27</v>
      </c>
      <c r="J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" t="s">
        <v>41</v>
      </c>
      <c r="L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">
        <v>80.33</v>
      </c>
      <c r="N9">
        <v>43357.36</v>
      </c>
      <c r="O9">
        <v>0.18527419566135944</v>
      </c>
      <c r="P9">
        <v>3</v>
      </c>
      <c r="Q9">
        <v>11.1</v>
      </c>
      <c r="R9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9">
        <v>36.229999999999997</v>
      </c>
      <c r="T9" s="1" t="s">
        <v>115</v>
      </c>
      <c r="U9" t="str">
        <f>IF(Tableau1[Note_tot]="NA","NA",IF(Tableau1[Note_tot]&lt;=$Z$2,"faible",IF(AND(Tableau1[Note_tot]&gt;$Z$2,Tableau1[Note_tot]&lt;=$Z$3),"moyen",IF(Tableau1[Note_tot]&gt;$Z$3,"fort","NA"))))</f>
        <v>faible</v>
      </c>
      <c r="V9">
        <v>0</v>
      </c>
      <c r="W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">
        <v>1</v>
      </c>
      <c r="Y9">
        <v>3</v>
      </c>
    </row>
    <row r="10" spans="1:26" x14ac:dyDescent="0.3">
      <c r="A10" s="1" t="s">
        <v>158</v>
      </c>
      <c r="B10" s="1" t="s">
        <v>35</v>
      </c>
      <c r="C10">
        <v>2878</v>
      </c>
      <c r="D10">
        <v>2878</v>
      </c>
      <c r="E10" s="1" t="s">
        <v>36</v>
      </c>
      <c r="F10" s="1" t="s">
        <v>37</v>
      </c>
      <c r="G10" s="1" t="s">
        <v>26</v>
      </c>
      <c r="H10" s="1" t="s">
        <v>28</v>
      </c>
      <c r="J1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0" t="s">
        <v>20</v>
      </c>
      <c r="L1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0">
        <v>58.28</v>
      </c>
      <c r="N10">
        <v>23405.8</v>
      </c>
      <c r="O10">
        <v>0.2489981115791812</v>
      </c>
      <c r="P10">
        <v>3</v>
      </c>
      <c r="Q10">
        <v>25</v>
      </c>
      <c r="R10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25</v>
      </c>
      <c r="S10">
        <v>30.46</v>
      </c>
      <c r="T10" s="1" t="s">
        <v>115</v>
      </c>
      <c r="U10" t="str">
        <f>IF(Tableau1[Note_tot]="NA","NA",IF(Tableau1[Note_tot]&lt;=$Z$2,"faible",IF(AND(Tableau1[Note_tot]&gt;$Z$2,Tableau1[Note_tot]&lt;=$Z$3),"moyen",IF(Tableau1[Note_tot]&gt;$Z$3,"fort","NA"))))</f>
        <v>faible</v>
      </c>
      <c r="V10">
        <v>2</v>
      </c>
      <c r="W1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0">
        <v>5</v>
      </c>
      <c r="Y10">
        <v>3</v>
      </c>
    </row>
    <row r="11" spans="1:26" x14ac:dyDescent="0.3">
      <c r="A11" s="1" t="s">
        <v>158</v>
      </c>
      <c r="B11" s="1" t="s">
        <v>152</v>
      </c>
      <c r="C11">
        <v>1984</v>
      </c>
      <c r="D11">
        <v>1984</v>
      </c>
      <c r="E11" s="1" t="s">
        <v>153</v>
      </c>
      <c r="F11" s="1" t="s">
        <v>154</v>
      </c>
      <c r="G11" s="1" t="s">
        <v>18</v>
      </c>
      <c r="H11" s="1" t="s">
        <v>27</v>
      </c>
      <c r="J1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1" t="s">
        <v>41</v>
      </c>
      <c r="L1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1">
        <v>13.31</v>
      </c>
      <c r="N11">
        <v>4878.74</v>
      </c>
      <c r="O11">
        <v>0.27281634192434934</v>
      </c>
      <c r="P11">
        <v>3</v>
      </c>
      <c r="Q11">
        <v>11.1</v>
      </c>
      <c r="R11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11">
        <v>29.3</v>
      </c>
      <c r="T11" s="1" t="s">
        <v>115</v>
      </c>
      <c r="U11" t="str">
        <f>IF(Tableau1[Note_tot]="NA","NA",IF(Tableau1[Note_tot]&lt;=$Z$2,"faible",IF(AND(Tableau1[Note_tot]&gt;$Z$2,Tableau1[Note_tot]&lt;=$Z$3),"moyen",IF(Tableau1[Note_tot]&gt;$Z$3,"fort","NA"))))</f>
        <v>faible</v>
      </c>
      <c r="V11">
        <v>0</v>
      </c>
      <c r="W1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1">
        <v>1</v>
      </c>
      <c r="Y11">
        <v>1</v>
      </c>
    </row>
    <row r="12" spans="1:26" x14ac:dyDescent="0.3">
      <c r="A12" s="1" t="s">
        <v>158</v>
      </c>
      <c r="B12" s="1" t="s">
        <v>87</v>
      </c>
      <c r="C12">
        <v>3036</v>
      </c>
      <c r="D12">
        <v>3036</v>
      </c>
      <c r="E12" s="1" t="s">
        <v>88</v>
      </c>
      <c r="F12" s="1" t="s">
        <v>89</v>
      </c>
      <c r="G12" s="1" t="s">
        <v>18</v>
      </c>
      <c r="H12" s="1" t="s">
        <v>28</v>
      </c>
      <c r="J1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2" t="s">
        <v>57</v>
      </c>
      <c r="L1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2">
        <v>106.95</v>
      </c>
      <c r="N12">
        <v>38744.58</v>
      </c>
      <c r="O12">
        <v>0.27603860978748512</v>
      </c>
      <c r="P12">
        <v>3</v>
      </c>
      <c r="Q12">
        <v>27.8</v>
      </c>
      <c r="R12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27.8</v>
      </c>
      <c r="S12">
        <v>4.37</v>
      </c>
      <c r="T12" s="1" t="s">
        <v>114</v>
      </c>
      <c r="U12" t="str">
        <f>IF(Tableau1[Note_tot]="NA","NA",IF(Tableau1[Note_tot]&lt;=$Z$2,"faible",IF(AND(Tableau1[Note_tot]&gt;$Z$2,Tableau1[Note_tot]&lt;=$Z$3),"moyen",IF(Tableau1[Note_tot]&gt;$Z$3,"fort","NA"))))</f>
        <v>moyen</v>
      </c>
      <c r="V12">
        <v>0</v>
      </c>
      <c r="W1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2">
        <v>1</v>
      </c>
      <c r="Y12">
        <v>0</v>
      </c>
    </row>
    <row r="13" spans="1:26" x14ac:dyDescent="0.3">
      <c r="A13" s="1" t="s">
        <v>158</v>
      </c>
      <c r="B13" s="1" t="s">
        <v>65</v>
      </c>
      <c r="C13">
        <v>2508</v>
      </c>
      <c r="D13">
        <v>2508</v>
      </c>
      <c r="E13" s="1" t="s">
        <v>66</v>
      </c>
      <c r="F13" s="1" t="s">
        <v>67</v>
      </c>
      <c r="G13" s="1" t="s">
        <v>26</v>
      </c>
      <c r="H13" s="1" t="s">
        <v>27</v>
      </c>
      <c r="J1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3" t="s">
        <v>57</v>
      </c>
      <c r="L1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3">
        <v>21.98</v>
      </c>
      <c r="N13">
        <v>6840.75</v>
      </c>
      <c r="O13">
        <v>0.32130979790227682</v>
      </c>
      <c r="P13">
        <v>4</v>
      </c>
      <c r="Q13">
        <v>22.2</v>
      </c>
      <c r="R13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22.2</v>
      </c>
      <c r="S13">
        <v>0</v>
      </c>
      <c r="T13" s="1" t="s">
        <v>115</v>
      </c>
      <c r="U13" t="str">
        <f>IF(Tableau1[Note_tot]="NA","NA",IF(Tableau1[Note_tot]&lt;=$Z$2,"faible",IF(AND(Tableau1[Note_tot]&gt;$Z$2,Tableau1[Note_tot]&lt;=$Z$3),"moyen",IF(Tableau1[Note_tot]&gt;$Z$3,"fort","NA"))))</f>
        <v>faible</v>
      </c>
      <c r="V13">
        <v>0</v>
      </c>
      <c r="W1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3">
        <v>2</v>
      </c>
      <c r="Y13">
        <v>2</v>
      </c>
    </row>
    <row r="14" spans="1:26" x14ac:dyDescent="0.3">
      <c r="A14" s="1" t="s">
        <v>158</v>
      </c>
      <c r="B14" s="1" t="s">
        <v>61</v>
      </c>
      <c r="C14">
        <v>3059</v>
      </c>
      <c r="D14">
        <v>3059</v>
      </c>
      <c r="E14" s="1" t="s">
        <v>62</v>
      </c>
      <c r="F14" s="1" t="s">
        <v>63</v>
      </c>
      <c r="G14" s="1" t="s">
        <v>18</v>
      </c>
      <c r="H14" s="1" t="s">
        <v>27</v>
      </c>
      <c r="J1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4">
        <v>0</v>
      </c>
      <c r="L1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4">
        <v>571.87</v>
      </c>
      <c r="N14">
        <v>148198.31</v>
      </c>
      <c r="O14">
        <v>0.38588159338659128</v>
      </c>
      <c r="P14">
        <v>4</v>
      </c>
      <c r="Q14">
        <v>16.7</v>
      </c>
      <c r="R14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14">
        <v>10.79</v>
      </c>
      <c r="T14" s="1" t="s">
        <v>115</v>
      </c>
      <c r="U14" t="str">
        <f>IF(Tableau1[Note_tot]="NA","NA",IF(Tableau1[Note_tot]&lt;=$Z$2,"faible",IF(AND(Tableau1[Note_tot]&gt;$Z$2,Tableau1[Note_tot]&lt;=$Z$3),"moyen",IF(Tableau1[Note_tot]&gt;$Z$3,"fort","NA"))))</f>
        <v>faible</v>
      </c>
      <c r="V14">
        <v>0</v>
      </c>
      <c r="W1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4">
        <v>1</v>
      </c>
      <c r="Y14">
        <v>3</v>
      </c>
    </row>
    <row r="15" spans="1:26" x14ac:dyDescent="0.3">
      <c r="A15" s="1" t="s">
        <v>158</v>
      </c>
      <c r="B15" s="1" t="s">
        <v>84</v>
      </c>
      <c r="C15">
        <v>3807</v>
      </c>
      <c r="D15">
        <v>3807</v>
      </c>
      <c r="E15" s="1" t="s">
        <v>85</v>
      </c>
      <c r="F15" s="1" t="s">
        <v>86</v>
      </c>
      <c r="G15" s="1" t="s">
        <v>26</v>
      </c>
      <c r="H15" s="1" t="s">
        <v>28</v>
      </c>
      <c r="J1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5">
        <v>0</v>
      </c>
      <c r="L1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5">
        <v>809.35</v>
      </c>
      <c r="N15">
        <v>258372.13</v>
      </c>
      <c r="O15">
        <v>0.31324973014697832</v>
      </c>
      <c r="P15">
        <v>4</v>
      </c>
      <c r="Q15">
        <v>27.8</v>
      </c>
      <c r="R15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27.8</v>
      </c>
      <c r="S15">
        <v>3.84</v>
      </c>
      <c r="T15" s="1" t="s">
        <v>114</v>
      </c>
      <c r="U15" t="str">
        <f>IF(Tableau1[Note_tot]="NA","NA",IF(Tableau1[Note_tot]&lt;=$Z$2,"faible",IF(AND(Tableau1[Note_tot]&gt;$Z$2,Tableau1[Note_tot]&lt;=$Z$3),"moyen",IF(Tableau1[Note_tot]&gt;$Z$3,"fort","NA"))))</f>
        <v>moyen</v>
      </c>
      <c r="V15">
        <v>0</v>
      </c>
      <c r="W1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5">
        <v>5</v>
      </c>
      <c r="Y15">
        <v>2.6</v>
      </c>
    </row>
    <row r="16" spans="1:26" x14ac:dyDescent="0.3">
      <c r="A16" s="1" t="s">
        <v>158</v>
      </c>
      <c r="B16" s="1" t="s">
        <v>29</v>
      </c>
      <c r="C16">
        <v>3136</v>
      </c>
      <c r="D16">
        <v>3136</v>
      </c>
      <c r="E16" s="1" t="s">
        <v>30</v>
      </c>
      <c r="F16" s="1" t="s">
        <v>31</v>
      </c>
      <c r="G16" s="1" t="s">
        <v>18</v>
      </c>
      <c r="H16" s="1" t="s">
        <v>27</v>
      </c>
      <c r="J1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6" t="s">
        <v>20</v>
      </c>
      <c r="L1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6">
        <v>172.39</v>
      </c>
      <c r="N16">
        <v>25223.69</v>
      </c>
      <c r="O16">
        <v>0.68344480922497863</v>
      </c>
      <c r="P16">
        <v>5</v>
      </c>
      <c r="Q16">
        <v>25</v>
      </c>
      <c r="R16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25</v>
      </c>
      <c r="S16">
        <v>16.72</v>
      </c>
      <c r="T16" s="1" t="s">
        <v>115</v>
      </c>
      <c r="U16" t="str">
        <f>IF(Tableau1[Note_tot]="NA","NA",IF(Tableau1[Note_tot]&lt;=$Z$2,"faible",IF(AND(Tableau1[Note_tot]&gt;$Z$2,Tableau1[Note_tot]&lt;=$Z$3),"moyen",IF(Tableau1[Note_tot]&gt;$Z$3,"fort","NA"))))</f>
        <v>faible</v>
      </c>
      <c r="V16">
        <v>2</v>
      </c>
      <c r="W1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6" t="s">
        <v>22</v>
      </c>
      <c r="Y16" t="s">
        <v>22</v>
      </c>
    </row>
    <row r="17" spans="1:25" x14ac:dyDescent="0.3">
      <c r="A17" s="1" t="s">
        <v>158</v>
      </c>
      <c r="B17" s="1" t="s">
        <v>42</v>
      </c>
      <c r="C17">
        <v>2887</v>
      </c>
      <c r="D17">
        <v>2887</v>
      </c>
      <c r="E17" s="1" t="s">
        <v>43</v>
      </c>
      <c r="F17" s="1" t="s">
        <v>44</v>
      </c>
      <c r="G17" s="1" t="s">
        <v>26</v>
      </c>
      <c r="H17" s="1" t="s">
        <v>28</v>
      </c>
      <c r="J1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7" t="s">
        <v>20</v>
      </c>
      <c r="L1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7">
        <v>135.05000000000001</v>
      </c>
      <c r="N17">
        <v>34486.79</v>
      </c>
      <c r="O17">
        <v>0.39159921813540782</v>
      </c>
      <c r="P17">
        <v>5</v>
      </c>
      <c r="Q17">
        <v>36.1</v>
      </c>
      <c r="R17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36.1</v>
      </c>
      <c r="S17">
        <v>0</v>
      </c>
      <c r="T17" s="1" t="s">
        <v>114</v>
      </c>
      <c r="U17" t="str">
        <f>IF(Tableau1[Note_tot]="NA","NA",IF(Tableau1[Note_tot]&lt;=$Z$2,"faible",IF(AND(Tableau1[Note_tot]&gt;$Z$2,Tableau1[Note_tot]&lt;=$Z$3),"moyen",IF(Tableau1[Note_tot]&gt;$Z$3,"fort","NA"))))</f>
        <v>moyen</v>
      </c>
      <c r="V17">
        <v>2</v>
      </c>
      <c r="W1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7" t="s">
        <v>22</v>
      </c>
      <c r="Y17" t="s">
        <v>22</v>
      </c>
    </row>
    <row r="18" spans="1:25" x14ac:dyDescent="0.3">
      <c r="A18" s="1" t="s">
        <v>158</v>
      </c>
      <c r="B18" s="1" t="s">
        <v>23</v>
      </c>
      <c r="C18">
        <v>3112</v>
      </c>
      <c r="D18">
        <v>3112</v>
      </c>
      <c r="E18" s="1" t="s">
        <v>24</v>
      </c>
      <c r="F18" s="1" t="s">
        <v>25</v>
      </c>
      <c r="G18" s="1" t="s">
        <v>26</v>
      </c>
      <c r="H18" s="1" t="s">
        <v>27</v>
      </c>
      <c r="J1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8" t="s">
        <v>20</v>
      </c>
      <c r="L1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8">
        <v>67.17</v>
      </c>
      <c r="N18">
        <v>13925.99</v>
      </c>
      <c r="O18">
        <v>0.48233554670080914</v>
      </c>
      <c r="P18">
        <v>5</v>
      </c>
      <c r="Q18">
        <v>25</v>
      </c>
      <c r="R18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25</v>
      </c>
      <c r="S18">
        <v>2.46</v>
      </c>
      <c r="T18" s="1" t="s">
        <v>115</v>
      </c>
      <c r="U18" t="str">
        <f>IF(Tableau1[Note_tot]="NA","NA",IF(Tableau1[Note_tot]&lt;=$Z$2,"faible",IF(AND(Tableau1[Note_tot]&gt;$Z$2,Tableau1[Note_tot]&lt;=$Z$3),"moyen",IF(Tableau1[Note_tot]&gt;$Z$3,"fort","NA"))))</f>
        <v>faible</v>
      </c>
      <c r="V18">
        <v>2</v>
      </c>
      <c r="W1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8">
        <v>1</v>
      </c>
      <c r="Y18">
        <v>3</v>
      </c>
    </row>
    <row r="19" spans="1:25" x14ac:dyDescent="0.3">
      <c r="A19" s="1" t="s">
        <v>158</v>
      </c>
      <c r="B19" s="1" t="s">
        <v>81</v>
      </c>
      <c r="C19">
        <v>3670</v>
      </c>
      <c r="D19">
        <v>3670</v>
      </c>
      <c r="E19" s="1" t="s">
        <v>82</v>
      </c>
      <c r="F19" s="1" t="s">
        <v>83</v>
      </c>
      <c r="G19" s="1" t="s">
        <v>26</v>
      </c>
      <c r="H19" s="1" t="s">
        <v>27</v>
      </c>
      <c r="J1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9" t="s">
        <v>57</v>
      </c>
      <c r="L1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9">
        <v>687.13</v>
      </c>
      <c r="N19">
        <v>107860.13</v>
      </c>
      <c r="O19">
        <v>0.63705652867282836</v>
      </c>
      <c r="P19">
        <v>5</v>
      </c>
      <c r="Q19">
        <v>27.8</v>
      </c>
      <c r="R19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19">
        <v>11.31</v>
      </c>
      <c r="T19" s="1" t="s">
        <v>114</v>
      </c>
      <c r="U19" t="str">
        <f>IF(Tableau1[Note_tot]="NA","NA",IF(Tableau1[Note_tot]&lt;=$Z$2,"faible",IF(AND(Tableau1[Note_tot]&gt;$Z$2,Tableau1[Note_tot]&lt;=$Z$3),"moyen",IF(Tableau1[Note_tot]&gt;$Z$3,"fort","NA"))))</f>
        <v>moyen</v>
      </c>
      <c r="V19">
        <v>0</v>
      </c>
      <c r="W1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9">
        <v>4</v>
      </c>
      <c r="Y19">
        <v>1.75</v>
      </c>
    </row>
    <row r="20" spans="1:25" x14ac:dyDescent="0.3">
      <c r="A20" s="1" t="s">
        <v>158</v>
      </c>
      <c r="B20" s="1" t="s">
        <v>38</v>
      </c>
      <c r="C20">
        <v>3540</v>
      </c>
      <c r="D20">
        <v>3540</v>
      </c>
      <c r="E20" s="1" t="s">
        <v>39</v>
      </c>
      <c r="F20" s="1" t="s">
        <v>40</v>
      </c>
      <c r="G20" s="1" t="s">
        <v>26</v>
      </c>
      <c r="H20" s="1" t="s">
        <v>27</v>
      </c>
      <c r="J2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0" t="s">
        <v>20</v>
      </c>
      <c r="L2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0">
        <v>914.79</v>
      </c>
      <c r="N20">
        <v>110688.59</v>
      </c>
      <c r="O20">
        <v>0.82645374740070321</v>
      </c>
      <c r="P20">
        <v>6</v>
      </c>
      <c r="Q20">
        <v>30.6</v>
      </c>
      <c r="R20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30.6</v>
      </c>
      <c r="S20">
        <v>12.33</v>
      </c>
      <c r="T20" s="1" t="s">
        <v>114</v>
      </c>
      <c r="U20" t="str">
        <f>IF(Tableau1[Note_tot]="NA","NA",IF(Tableau1[Note_tot]&lt;=$Z$2,"faible",IF(AND(Tableau1[Note_tot]&gt;$Z$2,Tableau1[Note_tot]&lt;=$Z$3),"moyen",IF(Tableau1[Note_tot]&gt;$Z$3,"fort","NA"))))</f>
        <v>moyen</v>
      </c>
      <c r="V20">
        <v>2</v>
      </c>
      <c r="W2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0">
        <v>7</v>
      </c>
      <c r="Y20">
        <v>1.4285714285714286</v>
      </c>
    </row>
    <row r="21" spans="1:25" x14ac:dyDescent="0.3">
      <c r="A21" s="1" t="s">
        <v>158</v>
      </c>
      <c r="B21" s="1" t="s">
        <v>54</v>
      </c>
      <c r="C21">
        <v>3070</v>
      </c>
      <c r="D21">
        <v>3070</v>
      </c>
      <c r="E21" s="1" t="s">
        <v>55</v>
      </c>
      <c r="F21" s="1" t="s">
        <v>56</v>
      </c>
      <c r="G21" s="1" t="s">
        <v>18</v>
      </c>
      <c r="H21" s="1" t="s">
        <v>27</v>
      </c>
      <c r="J2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1" t="s">
        <v>41</v>
      </c>
      <c r="L2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1">
        <v>386.42</v>
      </c>
      <c r="N21">
        <v>42710.84</v>
      </c>
      <c r="O21">
        <v>0.90473519134720848</v>
      </c>
      <c r="P21">
        <v>6</v>
      </c>
      <c r="Q21">
        <v>27.8</v>
      </c>
      <c r="R21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21">
        <v>12.31</v>
      </c>
      <c r="T21" s="1" t="s">
        <v>114</v>
      </c>
      <c r="U21" t="str">
        <f>IF(Tableau1[Note_tot]="NA","NA",IF(Tableau1[Note_tot]&lt;=$Z$2,"faible",IF(AND(Tableau1[Note_tot]&gt;$Z$2,Tableau1[Note_tot]&lt;=$Z$3),"moyen",IF(Tableau1[Note_tot]&gt;$Z$3,"fort","NA"))))</f>
        <v>moyen</v>
      </c>
      <c r="V21">
        <v>0</v>
      </c>
      <c r="W2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1">
        <v>2</v>
      </c>
      <c r="Y21">
        <v>1</v>
      </c>
    </row>
    <row r="22" spans="1:25" x14ac:dyDescent="0.3">
      <c r="A22" s="1" t="s">
        <v>158</v>
      </c>
      <c r="B22" s="1" t="s">
        <v>45</v>
      </c>
      <c r="C22">
        <v>3343</v>
      </c>
      <c r="D22">
        <v>3343</v>
      </c>
      <c r="E22" s="1" t="s">
        <v>46</v>
      </c>
      <c r="F22" s="1" t="s">
        <v>47</v>
      </c>
      <c r="G22" s="1" t="s">
        <v>26</v>
      </c>
      <c r="H22" s="1" t="s">
        <v>27</v>
      </c>
      <c r="J2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2" t="s">
        <v>41</v>
      </c>
      <c r="L2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2">
        <v>111.27</v>
      </c>
      <c r="N22">
        <v>11054.19</v>
      </c>
      <c r="O22">
        <v>1.006586642711949</v>
      </c>
      <c r="P22">
        <v>6</v>
      </c>
      <c r="Q22">
        <v>27.8</v>
      </c>
      <c r="R22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22">
        <v>17.440000000000001</v>
      </c>
      <c r="T22" s="1" t="s">
        <v>114</v>
      </c>
      <c r="U22" t="str">
        <f>IF(Tableau1[Note_tot]="NA","NA",IF(Tableau1[Note_tot]&lt;=$Z$2,"faible",IF(AND(Tableau1[Note_tot]&gt;$Z$2,Tableau1[Note_tot]&lt;=$Z$3),"moyen",IF(Tableau1[Note_tot]&gt;$Z$3,"fort","NA"))))</f>
        <v>moyen</v>
      </c>
      <c r="V22">
        <v>0</v>
      </c>
      <c r="W2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2">
        <v>2</v>
      </c>
      <c r="Y22">
        <v>1</v>
      </c>
    </row>
    <row r="23" spans="1:25" x14ac:dyDescent="0.3">
      <c r="A23" s="1" t="s">
        <v>158</v>
      </c>
      <c r="B23" s="1" t="s">
        <v>137</v>
      </c>
      <c r="C23">
        <v>3713</v>
      </c>
      <c r="D23">
        <v>3713</v>
      </c>
      <c r="E23" s="1" t="s">
        <v>138</v>
      </c>
      <c r="F23" s="1" t="s">
        <v>139</v>
      </c>
      <c r="G23" s="1" t="s">
        <v>26</v>
      </c>
      <c r="H23" s="1" t="s">
        <v>27</v>
      </c>
      <c r="J2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3" t="s">
        <v>57</v>
      </c>
      <c r="L2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3">
        <v>432.96</v>
      </c>
      <c r="N23">
        <v>24118.75</v>
      </c>
      <c r="O23">
        <v>1.7951179061933145</v>
      </c>
      <c r="P23">
        <v>7</v>
      </c>
      <c r="Q23">
        <v>38.9</v>
      </c>
      <c r="R23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38.9</v>
      </c>
      <c r="S23">
        <v>8.57</v>
      </c>
      <c r="T23" s="1" t="s">
        <v>114</v>
      </c>
      <c r="U23" t="str">
        <f>IF(Tableau1[Note_tot]="NA","NA",IF(Tableau1[Note_tot]&lt;=$Z$2,"faible",IF(AND(Tableau1[Note_tot]&gt;$Z$2,Tableau1[Note_tot]&lt;=$Z$3),"moyen",IF(Tableau1[Note_tot]&gt;$Z$3,"fort","NA"))))</f>
        <v>moyen</v>
      </c>
      <c r="V23">
        <v>0</v>
      </c>
      <c r="W2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3">
        <v>4</v>
      </c>
      <c r="Y23">
        <v>2</v>
      </c>
    </row>
    <row r="24" spans="1:25" x14ac:dyDescent="0.3">
      <c r="A24" s="1" t="s">
        <v>158</v>
      </c>
      <c r="B24" s="1" t="s">
        <v>134</v>
      </c>
      <c r="C24">
        <v>4221</v>
      </c>
      <c r="D24">
        <v>4221</v>
      </c>
      <c r="E24" s="1" t="s">
        <v>135</v>
      </c>
      <c r="F24" s="1" t="s">
        <v>136</v>
      </c>
      <c r="G24" s="1" t="s">
        <v>26</v>
      </c>
      <c r="H24" s="1" t="s">
        <v>77</v>
      </c>
      <c r="J2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4" t="s">
        <v>57</v>
      </c>
      <c r="L2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4">
        <v>898.11</v>
      </c>
      <c r="N24">
        <v>54241.440000000002</v>
      </c>
      <c r="O24">
        <v>1.655763563799191</v>
      </c>
      <c r="P24">
        <v>7</v>
      </c>
      <c r="Q24">
        <v>72.2</v>
      </c>
      <c r="R24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72.2</v>
      </c>
      <c r="S24">
        <v>12.52</v>
      </c>
      <c r="T24" s="1" t="s">
        <v>113</v>
      </c>
      <c r="U24" t="str">
        <f>IF(Tableau1[Note_tot]="NA","NA",IF(Tableau1[Note_tot]&lt;=$Z$2,"faible",IF(AND(Tableau1[Note_tot]&gt;$Z$2,Tableau1[Note_tot]&lt;=$Z$3),"moyen",IF(Tableau1[Note_tot]&gt;$Z$3,"fort","NA"))))</f>
        <v>fort</v>
      </c>
      <c r="V24">
        <v>0</v>
      </c>
      <c r="W2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4">
        <v>8</v>
      </c>
      <c r="Y24">
        <v>2</v>
      </c>
    </row>
    <row r="25" spans="1:25" x14ac:dyDescent="0.3">
      <c r="A25" s="1" t="s">
        <v>158</v>
      </c>
      <c r="B25" s="1" t="s">
        <v>131</v>
      </c>
      <c r="C25">
        <v>2767</v>
      </c>
      <c r="D25">
        <v>2767</v>
      </c>
      <c r="E25" s="1" t="s">
        <v>132</v>
      </c>
      <c r="F25" s="1" t="s">
        <v>133</v>
      </c>
      <c r="G25" s="1" t="s">
        <v>18</v>
      </c>
      <c r="H25" s="1" t="s">
        <v>27</v>
      </c>
      <c r="J2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5" t="s">
        <v>41</v>
      </c>
      <c r="L2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5">
        <v>110.23</v>
      </c>
      <c r="N25">
        <v>6664.66</v>
      </c>
      <c r="O25">
        <v>1.6539478382993282</v>
      </c>
      <c r="P25">
        <v>7</v>
      </c>
      <c r="Q25">
        <v>33.299999999999997</v>
      </c>
      <c r="R25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25">
        <v>17.54</v>
      </c>
      <c r="T25" s="1" t="s">
        <v>114</v>
      </c>
      <c r="U25" t="str">
        <f>IF(Tableau1[Note_tot]="NA","NA",IF(Tableau1[Note_tot]&lt;=$Z$2,"faible",IF(AND(Tableau1[Note_tot]&gt;$Z$2,Tableau1[Note_tot]&lt;=$Z$3),"moyen",IF(Tableau1[Note_tot]&gt;$Z$3,"fort","NA"))))</f>
        <v>moyen</v>
      </c>
      <c r="V25">
        <v>0</v>
      </c>
      <c r="W2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5" t="s">
        <v>22</v>
      </c>
      <c r="Y25" t="s">
        <v>22</v>
      </c>
    </row>
    <row r="26" spans="1:25" x14ac:dyDescent="0.3">
      <c r="A26" s="1" t="s">
        <v>158</v>
      </c>
      <c r="B26" s="1" t="s">
        <v>162</v>
      </c>
      <c r="C26">
        <v>2645</v>
      </c>
      <c r="D26">
        <v>2645</v>
      </c>
      <c r="E26" s="1" t="s">
        <v>163</v>
      </c>
      <c r="F26" s="1" t="s">
        <v>164</v>
      </c>
      <c r="G26" s="1" t="s">
        <v>26</v>
      </c>
      <c r="H26" s="1" t="s">
        <v>19</v>
      </c>
      <c r="J2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6" t="s">
        <v>41</v>
      </c>
      <c r="L2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6">
        <v>1017.69</v>
      </c>
      <c r="N26">
        <v>25270.17</v>
      </c>
      <c r="O26">
        <v>4.0272384396306</v>
      </c>
      <c r="P26">
        <v>8</v>
      </c>
      <c r="Q26">
        <v>61.1</v>
      </c>
      <c r="R26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61.1</v>
      </c>
      <c r="S26">
        <v>9.1300000000000008</v>
      </c>
      <c r="T26" s="1" t="s">
        <v>113</v>
      </c>
      <c r="U26" t="str">
        <f>IF(Tableau1[Note_tot]="NA","NA",IF(Tableau1[Note_tot]&lt;=$Z$2,"faible",IF(AND(Tableau1[Note_tot]&gt;$Z$2,Tableau1[Note_tot]&lt;=$Z$3),"moyen",IF(Tableau1[Note_tot]&gt;$Z$3,"fort","NA"))))</f>
        <v>fort</v>
      </c>
      <c r="V26">
        <v>0</v>
      </c>
      <c r="W2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6">
        <v>12</v>
      </c>
      <c r="Y26">
        <v>0.83333333333333348</v>
      </c>
    </row>
    <row r="27" spans="1:25" x14ac:dyDescent="0.3">
      <c r="A27" s="1" t="s">
        <v>158</v>
      </c>
      <c r="B27" s="1" t="s">
        <v>140</v>
      </c>
      <c r="C27">
        <v>3649</v>
      </c>
      <c r="D27">
        <v>3649</v>
      </c>
      <c r="E27" s="1" t="s">
        <v>141</v>
      </c>
      <c r="F27" s="1" t="s">
        <v>142</v>
      </c>
      <c r="G27" s="1" t="s">
        <v>26</v>
      </c>
      <c r="H27" s="1" t="s">
        <v>77</v>
      </c>
      <c r="J2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7" t="s">
        <v>57</v>
      </c>
      <c r="L2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7">
        <v>61.21</v>
      </c>
      <c r="N27">
        <v>2315.8900000000003</v>
      </c>
      <c r="O27">
        <v>2.6430443587562444</v>
      </c>
      <c r="P27">
        <v>8</v>
      </c>
      <c r="Q27">
        <v>77.8</v>
      </c>
      <c r="R27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77.8</v>
      </c>
      <c r="S27">
        <v>0</v>
      </c>
      <c r="T27" s="1" t="s">
        <v>113</v>
      </c>
      <c r="U27" t="str">
        <f>IF(Tableau1[Note_tot]="NA","NA",IF(Tableau1[Note_tot]&lt;=$Z$2,"faible",IF(AND(Tableau1[Note_tot]&gt;$Z$2,Tableau1[Note_tot]&lt;=$Z$3),"moyen",IF(Tableau1[Note_tot]&gt;$Z$3,"fort","NA"))))</f>
        <v>fort</v>
      </c>
      <c r="V27">
        <v>0</v>
      </c>
      <c r="W2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7">
        <v>1</v>
      </c>
      <c r="Y27">
        <v>3</v>
      </c>
    </row>
    <row r="28" spans="1:25" x14ac:dyDescent="0.3">
      <c r="A28" s="1" t="s">
        <v>158</v>
      </c>
      <c r="B28" s="1" t="s">
        <v>165</v>
      </c>
      <c r="C28">
        <v>2852</v>
      </c>
      <c r="D28">
        <v>2852</v>
      </c>
      <c r="E28" s="1" t="s">
        <v>166</v>
      </c>
      <c r="F28" s="1" t="s">
        <v>167</v>
      </c>
      <c r="G28" s="1" t="s">
        <v>26</v>
      </c>
      <c r="H28" s="1" t="s">
        <v>77</v>
      </c>
      <c r="J2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8" t="s">
        <v>41</v>
      </c>
      <c r="L2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8">
        <v>56.01</v>
      </c>
      <c r="N28">
        <v>1312.86</v>
      </c>
      <c r="O28">
        <v>4.2662583976966317</v>
      </c>
      <c r="P28">
        <v>8</v>
      </c>
      <c r="Q28">
        <v>72.2</v>
      </c>
      <c r="R28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72.2</v>
      </c>
      <c r="S28">
        <v>42.37</v>
      </c>
      <c r="T28" s="1" t="s">
        <v>113</v>
      </c>
      <c r="U28" t="str">
        <f>IF(Tableau1[Note_tot]="NA","NA",IF(Tableau1[Note_tot]&lt;=$Z$2,"faible",IF(AND(Tableau1[Note_tot]&gt;$Z$2,Tableau1[Note_tot]&lt;=$Z$3),"moyen",IF(Tableau1[Note_tot]&gt;$Z$3,"fort","NA"))))</f>
        <v>fort</v>
      </c>
      <c r="V28">
        <v>0</v>
      </c>
      <c r="W2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8">
        <v>9</v>
      </c>
      <c r="Y28">
        <v>1.7777777777777777</v>
      </c>
    </row>
    <row r="29" spans="1:25" x14ac:dyDescent="0.3">
      <c r="A29" s="1" t="s">
        <v>158</v>
      </c>
      <c r="B29" s="1" t="s">
        <v>149</v>
      </c>
      <c r="C29">
        <v>2844</v>
      </c>
      <c r="D29">
        <v>2844</v>
      </c>
      <c r="E29" s="1" t="s">
        <v>150</v>
      </c>
      <c r="F29" s="1" t="s">
        <v>151</v>
      </c>
      <c r="G29" s="1" t="s">
        <v>26</v>
      </c>
      <c r="H29" s="1" t="s">
        <v>19</v>
      </c>
      <c r="J2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9" t="s">
        <v>20</v>
      </c>
      <c r="L2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9">
        <v>1464.69</v>
      </c>
      <c r="N29">
        <v>74830.91</v>
      </c>
      <c r="O29">
        <v>1.9573328722048149</v>
      </c>
      <c r="P29">
        <v>8</v>
      </c>
      <c r="Q29">
        <v>63.9</v>
      </c>
      <c r="R29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63.9</v>
      </c>
      <c r="S29">
        <v>5.29</v>
      </c>
      <c r="T29" s="1" t="s">
        <v>113</v>
      </c>
      <c r="U29" t="str">
        <f>IF(Tableau1[Note_tot]="NA","NA",IF(Tableau1[Note_tot]&lt;=$Z$2,"faible",IF(AND(Tableau1[Note_tot]&gt;$Z$2,Tableau1[Note_tot]&lt;=$Z$3),"moyen",IF(Tableau1[Note_tot]&gt;$Z$3,"fort","NA"))))</f>
        <v>fort</v>
      </c>
      <c r="V29">
        <v>2</v>
      </c>
      <c r="W2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9">
        <v>6</v>
      </c>
      <c r="Y29">
        <v>2</v>
      </c>
    </row>
    <row r="30" spans="1:25" x14ac:dyDescent="0.3">
      <c r="A30" s="1" t="s">
        <v>158</v>
      </c>
      <c r="B30" s="1" t="s">
        <v>71</v>
      </c>
      <c r="C30">
        <v>2938</v>
      </c>
      <c r="D30">
        <v>2938</v>
      </c>
      <c r="E30" s="1" t="s">
        <v>72</v>
      </c>
      <c r="F30" s="1" t="s">
        <v>73</v>
      </c>
      <c r="G30" s="1" t="s">
        <v>26</v>
      </c>
      <c r="H30" s="1" t="s">
        <v>27</v>
      </c>
      <c r="J3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0" t="s">
        <v>41</v>
      </c>
      <c r="L3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0">
        <v>433.15</v>
      </c>
      <c r="N30">
        <v>4088</v>
      </c>
      <c r="O30">
        <v>10.5956457925636</v>
      </c>
      <c r="P30">
        <v>9</v>
      </c>
      <c r="Q30">
        <v>44.4</v>
      </c>
      <c r="R30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30">
        <v>12.14</v>
      </c>
      <c r="T30" s="1" t="s">
        <v>114</v>
      </c>
      <c r="U30" t="str">
        <f>IF(Tableau1[Note_tot]="NA","NA",IF(Tableau1[Note_tot]&lt;=$Z$2,"faible",IF(AND(Tableau1[Note_tot]&gt;$Z$2,Tableau1[Note_tot]&lt;=$Z$3),"moyen",IF(Tableau1[Note_tot]&gt;$Z$3,"fort","NA"))))</f>
        <v>moyen</v>
      </c>
      <c r="V30">
        <v>0</v>
      </c>
      <c r="W3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0">
        <v>10</v>
      </c>
      <c r="Y30">
        <v>2</v>
      </c>
    </row>
    <row r="31" spans="1:25" x14ac:dyDescent="0.3">
      <c r="A31" s="1" t="s">
        <v>158</v>
      </c>
      <c r="B31" s="1" t="s">
        <v>146</v>
      </c>
      <c r="C31">
        <v>199374</v>
      </c>
      <c r="D31">
        <v>199374</v>
      </c>
      <c r="E31" s="1" t="s">
        <v>147</v>
      </c>
      <c r="F31" s="1" t="s">
        <v>148</v>
      </c>
      <c r="G31" s="1" t="s">
        <v>18</v>
      </c>
      <c r="H31" s="1" t="s">
        <v>27</v>
      </c>
      <c r="J3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1" t="s">
        <v>64</v>
      </c>
      <c r="L3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1">
        <v>541.1</v>
      </c>
      <c r="N31">
        <v>8489.3900000000012</v>
      </c>
      <c r="O31">
        <v>6.3738384029947968</v>
      </c>
      <c r="P31">
        <v>9</v>
      </c>
      <c r="Q31">
        <v>44.4</v>
      </c>
      <c r="R31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31">
        <v>8.43</v>
      </c>
      <c r="T31" s="1" t="s">
        <v>114</v>
      </c>
      <c r="U31" t="str">
        <f>IF(Tableau1[Note_tot]="NA","NA",IF(Tableau1[Note_tot]&lt;=$Z$2,"faible",IF(AND(Tableau1[Note_tot]&gt;$Z$2,Tableau1[Note_tot]&lt;=$Z$3),"moyen",IF(Tableau1[Note_tot]&gt;$Z$3,"fort","NA"))))</f>
        <v>moyen</v>
      </c>
      <c r="V31">
        <v>0</v>
      </c>
      <c r="W3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1">
        <v>4</v>
      </c>
      <c r="Y31">
        <v>0.25</v>
      </c>
    </row>
    <row r="32" spans="1:25" x14ac:dyDescent="0.3">
      <c r="A32" s="1" t="s">
        <v>158</v>
      </c>
      <c r="B32" s="1" t="s">
        <v>155</v>
      </c>
      <c r="C32">
        <v>2660</v>
      </c>
      <c r="D32">
        <v>2660</v>
      </c>
      <c r="E32" s="1" t="s">
        <v>156</v>
      </c>
      <c r="F32" s="1" t="s">
        <v>157</v>
      </c>
      <c r="G32" s="1" t="s">
        <v>26</v>
      </c>
      <c r="H32" s="1" t="s">
        <v>19</v>
      </c>
      <c r="J3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2" t="s">
        <v>41</v>
      </c>
      <c r="L3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2">
        <v>137.47999999999999</v>
      </c>
      <c r="N32">
        <v>2589.9000000000005</v>
      </c>
      <c r="O32">
        <v>5.3083130622803951</v>
      </c>
      <c r="P32">
        <v>9</v>
      </c>
      <c r="Q32">
        <v>66.7</v>
      </c>
      <c r="R32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66.7</v>
      </c>
      <c r="S32">
        <v>41.28</v>
      </c>
      <c r="T32" s="1" t="s">
        <v>113</v>
      </c>
      <c r="U32" t="str">
        <f>IF(Tableau1[Note_tot]="NA","NA",IF(Tableau1[Note_tot]&lt;=$Z$2,"faible",IF(AND(Tableau1[Note_tot]&gt;$Z$2,Tableau1[Note_tot]&lt;=$Z$3),"moyen",IF(Tableau1[Note_tot]&gt;$Z$3,"fort","NA"))))</f>
        <v>fort</v>
      </c>
      <c r="V32">
        <v>0</v>
      </c>
      <c r="W3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2">
        <v>9</v>
      </c>
      <c r="Y32">
        <v>1.6666666666666667</v>
      </c>
    </row>
    <row r="33" spans="1:25" x14ac:dyDescent="0.3">
      <c r="A33" s="1" t="s">
        <v>158</v>
      </c>
      <c r="B33" s="1" t="s">
        <v>159</v>
      </c>
      <c r="C33">
        <v>2894</v>
      </c>
      <c r="D33">
        <v>2894</v>
      </c>
      <c r="E33" s="1" t="s">
        <v>160</v>
      </c>
      <c r="F33" s="1" t="s">
        <v>161</v>
      </c>
      <c r="G33" s="1" t="s">
        <v>26</v>
      </c>
      <c r="H33" s="1" t="s">
        <v>77</v>
      </c>
      <c r="J3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3" t="s">
        <v>20</v>
      </c>
      <c r="L3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3">
        <v>878.21</v>
      </c>
      <c r="N33">
        <v>878.21</v>
      </c>
      <c r="O33">
        <v>100</v>
      </c>
      <c r="P33">
        <v>10</v>
      </c>
      <c r="Q33">
        <v>86.1</v>
      </c>
      <c r="R33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86.1</v>
      </c>
      <c r="S33">
        <v>10.85</v>
      </c>
      <c r="T33" s="1" t="s">
        <v>113</v>
      </c>
      <c r="U33" t="str">
        <f>IF(Tableau1[Note_tot]="NA","NA",IF(Tableau1[Note_tot]&lt;=$Z$2,"faible",IF(AND(Tableau1[Note_tot]&gt;$Z$2,Tableau1[Note_tot]&lt;=$Z$3),"moyen",IF(Tableau1[Note_tot]&gt;$Z$3,"fort","NA"))))</f>
        <v>fort</v>
      </c>
      <c r="V33">
        <v>2</v>
      </c>
      <c r="W3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33">
        <v>8</v>
      </c>
      <c r="Y33">
        <v>1.25</v>
      </c>
    </row>
    <row r="34" spans="1:25" x14ac:dyDescent="0.3">
      <c r="A34" s="1" t="s">
        <v>158</v>
      </c>
      <c r="B34" s="1" t="s">
        <v>168</v>
      </c>
      <c r="C34">
        <v>2452</v>
      </c>
      <c r="D34">
        <v>2452</v>
      </c>
      <c r="E34" s="1" t="s">
        <v>169</v>
      </c>
      <c r="F34" s="1" t="s">
        <v>170</v>
      </c>
      <c r="G34" s="1" t="s">
        <v>26</v>
      </c>
      <c r="H34" s="1" t="s">
        <v>21</v>
      </c>
      <c r="J3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4" t="s">
        <v>64</v>
      </c>
      <c r="L3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4">
        <v>573.08000000000004</v>
      </c>
      <c r="N34">
        <v>624.03000000000009</v>
      </c>
      <c r="O34">
        <v>91.835328429722935</v>
      </c>
      <c r="P34">
        <v>10</v>
      </c>
      <c r="Q34">
        <v>72.2</v>
      </c>
      <c r="R34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72.2</v>
      </c>
      <c r="S34">
        <v>13.96</v>
      </c>
      <c r="T34" s="1" t="s">
        <v>113</v>
      </c>
      <c r="U34" t="str">
        <f>IF(Tableau1[Note_tot]="NA","NA",IF(Tableau1[Note_tot]&lt;=$Z$2,"faible",IF(AND(Tableau1[Note_tot]&gt;$Z$2,Tableau1[Note_tot]&lt;=$Z$3),"moyen",IF(Tableau1[Note_tot]&gt;$Z$3,"fort","NA"))))</f>
        <v>fort</v>
      </c>
      <c r="V34">
        <v>2</v>
      </c>
      <c r="W3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34">
        <v>9</v>
      </c>
      <c r="Y34">
        <v>1.3333333333333333</v>
      </c>
    </row>
    <row r="35" spans="1:25" x14ac:dyDescent="0.3">
      <c r="A35" s="1" t="s">
        <v>158</v>
      </c>
      <c r="B35" s="1" t="s">
        <v>171</v>
      </c>
      <c r="C35">
        <v>3772</v>
      </c>
      <c r="D35">
        <v>3772</v>
      </c>
      <c r="E35" s="1" t="s">
        <v>172</v>
      </c>
      <c r="F35" s="1" t="s">
        <v>173</v>
      </c>
      <c r="G35" s="1" t="s">
        <v>26</v>
      </c>
      <c r="H35" s="1" t="s">
        <v>19</v>
      </c>
      <c r="J3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5" t="s">
        <v>57</v>
      </c>
      <c r="L3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5">
        <v>1571.17</v>
      </c>
      <c r="N35">
        <v>1571.17</v>
      </c>
      <c r="O35">
        <v>100</v>
      </c>
      <c r="P35">
        <v>10</v>
      </c>
      <c r="Q35">
        <v>77.8</v>
      </c>
      <c r="R35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77.8</v>
      </c>
      <c r="S35">
        <v>9.49</v>
      </c>
      <c r="T35" s="1" t="s">
        <v>113</v>
      </c>
      <c r="U35" t="str">
        <f>IF(Tableau1[Note_tot]="NA","NA",IF(Tableau1[Note_tot]&lt;=$Z$2,"faible",IF(AND(Tableau1[Note_tot]&gt;$Z$2,Tableau1[Note_tot]&lt;=$Z$3),"moyen",IF(Tableau1[Note_tot]&gt;$Z$3,"fort","NA"))))</f>
        <v>fort</v>
      </c>
      <c r="V35">
        <v>0</v>
      </c>
      <c r="W3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5">
        <v>9</v>
      </c>
      <c r="Y35">
        <v>0.77777777777777779</v>
      </c>
    </row>
    <row r="36" spans="1:25" x14ac:dyDescent="0.3">
      <c r="A36" s="1" t="s">
        <v>158</v>
      </c>
      <c r="B36" s="1" t="s">
        <v>174</v>
      </c>
      <c r="C36">
        <v>4219</v>
      </c>
      <c r="D36">
        <v>4219</v>
      </c>
      <c r="E36" s="1" t="s">
        <v>175</v>
      </c>
      <c r="F36" s="1" t="s">
        <v>176</v>
      </c>
      <c r="G36" s="1" t="s">
        <v>26</v>
      </c>
      <c r="H36" s="1" t="s">
        <v>27</v>
      </c>
      <c r="J3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6" t="s">
        <v>20</v>
      </c>
      <c r="L3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6">
        <v>1853.63</v>
      </c>
      <c r="N36">
        <v>1853.63</v>
      </c>
      <c r="O36">
        <v>100</v>
      </c>
      <c r="P36">
        <v>10</v>
      </c>
      <c r="Q36">
        <v>52.8</v>
      </c>
      <c r="R36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52.8</v>
      </c>
      <c r="S36">
        <v>10.89</v>
      </c>
      <c r="T36" s="1" t="s">
        <v>113</v>
      </c>
      <c r="U36" t="str">
        <f>IF(Tableau1[Note_tot]="NA","NA",IF(Tableau1[Note_tot]&lt;=$Z$2,"faible",IF(AND(Tableau1[Note_tot]&gt;$Z$2,Tableau1[Note_tot]&lt;=$Z$3),"moyen",IF(Tableau1[Note_tot]&gt;$Z$3,"fort","NA"))))</f>
        <v>fort</v>
      </c>
      <c r="V36">
        <v>2</v>
      </c>
      <c r="W3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36">
        <v>8</v>
      </c>
      <c r="Y36">
        <v>1.625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91</v>
      </c>
      <c r="B1" s="15" t="s">
        <v>92</v>
      </c>
    </row>
    <row r="2" spans="1:2" x14ac:dyDescent="0.3">
      <c r="A2" s="3" t="s">
        <v>0</v>
      </c>
      <c r="B2" s="16" t="s">
        <v>93</v>
      </c>
    </row>
    <row r="3" spans="1:2" x14ac:dyDescent="0.3">
      <c r="A3" s="3" t="s">
        <v>1</v>
      </c>
      <c r="B3" s="16" t="s">
        <v>94</v>
      </c>
    </row>
    <row r="4" spans="1:2" x14ac:dyDescent="0.3">
      <c r="A4" s="3" t="s">
        <v>2</v>
      </c>
      <c r="B4" s="16" t="s">
        <v>95</v>
      </c>
    </row>
    <row r="5" spans="1:2" x14ac:dyDescent="0.3">
      <c r="A5" s="3" t="s">
        <v>3</v>
      </c>
      <c r="B5" s="16" t="s">
        <v>96</v>
      </c>
    </row>
    <row r="6" spans="1:2" x14ac:dyDescent="0.3">
      <c r="A6" s="3" t="s">
        <v>4</v>
      </c>
      <c r="B6" s="16" t="s">
        <v>97</v>
      </c>
    </row>
    <row r="7" spans="1:2" x14ac:dyDescent="0.3">
      <c r="A7" s="3" t="s">
        <v>5</v>
      </c>
      <c r="B7" s="16" t="s">
        <v>98</v>
      </c>
    </row>
    <row r="8" spans="1:2" x14ac:dyDescent="0.3">
      <c r="A8" s="3" t="s">
        <v>6</v>
      </c>
      <c r="B8" s="16" t="s">
        <v>99</v>
      </c>
    </row>
    <row r="9" spans="1:2" ht="41.4" x14ac:dyDescent="0.3">
      <c r="A9" s="3" t="s">
        <v>7</v>
      </c>
      <c r="B9" s="16" t="s">
        <v>120</v>
      </c>
    </row>
    <row r="10" spans="1:2" ht="41.4" x14ac:dyDescent="0.3">
      <c r="A10" s="3" t="s">
        <v>109</v>
      </c>
      <c r="B10" s="16" t="s">
        <v>121</v>
      </c>
    </row>
    <row r="11" spans="1:2" ht="27.6" x14ac:dyDescent="0.3">
      <c r="A11" s="3" t="s">
        <v>110</v>
      </c>
      <c r="B11" s="17" t="s">
        <v>111</v>
      </c>
    </row>
    <row r="12" spans="1:2" ht="69" x14ac:dyDescent="0.3">
      <c r="A12" s="3" t="s">
        <v>8</v>
      </c>
      <c r="B12" s="16" t="s">
        <v>100</v>
      </c>
    </row>
    <row r="13" spans="1:2" x14ac:dyDescent="0.3">
      <c r="A13" s="3" t="s">
        <v>9</v>
      </c>
      <c r="B13" s="16" t="s">
        <v>112</v>
      </c>
    </row>
    <row r="14" spans="1:2" s="10" customFormat="1" ht="42.6" x14ac:dyDescent="0.3">
      <c r="A14" s="9" t="s">
        <v>10</v>
      </c>
      <c r="B14" s="18" t="s">
        <v>101</v>
      </c>
    </row>
    <row r="15" spans="1:2" s="10" customFormat="1" ht="42.6" x14ac:dyDescent="0.3">
      <c r="A15" s="9" t="s">
        <v>11</v>
      </c>
      <c r="B15" s="18" t="s">
        <v>102</v>
      </c>
    </row>
    <row r="16" spans="1:2" s="10" customFormat="1" ht="27.6" x14ac:dyDescent="0.3">
      <c r="A16" s="9" t="s">
        <v>12</v>
      </c>
      <c r="B16" s="18" t="s">
        <v>103</v>
      </c>
    </row>
    <row r="17" spans="1:2" ht="41.4" x14ac:dyDescent="0.3">
      <c r="A17" s="3" t="s">
        <v>13</v>
      </c>
      <c r="B17" s="16" t="s">
        <v>104</v>
      </c>
    </row>
    <row r="18" spans="1:2" ht="27.6" x14ac:dyDescent="0.3">
      <c r="A18" s="3" t="s">
        <v>125</v>
      </c>
      <c r="B18" s="16" t="s">
        <v>130</v>
      </c>
    </row>
    <row r="19" spans="1:2" ht="55.2" x14ac:dyDescent="0.3">
      <c r="A19" s="3" t="s">
        <v>105</v>
      </c>
      <c r="B19" s="16" t="s">
        <v>127</v>
      </c>
    </row>
    <row r="20" spans="1:2" s="10" customFormat="1" x14ac:dyDescent="0.3">
      <c r="A20" s="9" t="s">
        <v>15</v>
      </c>
      <c r="B20" s="18" t="s">
        <v>106</v>
      </c>
    </row>
    <row r="21" spans="1:2" ht="70.8" x14ac:dyDescent="0.3">
      <c r="A21" s="4" t="s">
        <v>118</v>
      </c>
      <c r="B21" s="19" t="s">
        <v>128</v>
      </c>
    </row>
    <row r="22" spans="1:2" ht="41.4" x14ac:dyDescent="0.3">
      <c r="A22" s="4" t="s">
        <v>116</v>
      </c>
      <c r="B22" s="19" t="s">
        <v>129</v>
      </c>
    </row>
    <row r="23" spans="1:2" ht="41.4" x14ac:dyDescent="0.3">
      <c r="A23" s="4" t="s">
        <v>119</v>
      </c>
      <c r="B23" s="20" t="s">
        <v>122</v>
      </c>
    </row>
    <row r="24" spans="1:2" ht="41.4" x14ac:dyDescent="0.3">
      <c r="A24" s="4" t="s">
        <v>117</v>
      </c>
      <c r="B24" s="20" t="s">
        <v>123</v>
      </c>
    </row>
    <row r="25" spans="1:2" s="10" customFormat="1" ht="27.6" x14ac:dyDescent="0.3">
      <c r="A25" s="11" t="s">
        <v>16</v>
      </c>
      <c r="B25" s="21" t="s">
        <v>107</v>
      </c>
    </row>
    <row r="26" spans="1:2" s="10" customFormat="1" ht="57.6" x14ac:dyDescent="0.3">
      <c r="A26" s="12" t="s">
        <v>17</v>
      </c>
      <c r="B26" s="22" t="s">
        <v>108</v>
      </c>
    </row>
    <row r="27" spans="1:2" s="10" customFormat="1" ht="27.6" x14ac:dyDescent="0.3">
      <c r="A27" s="14" t="s">
        <v>90</v>
      </c>
      <c r="B27" s="21" t="s">
        <v>124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2021-02-18T14:25:39Z</dcterms:modified>
</cp:coreProperties>
</file>